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45" yWindow="135" windowWidth="11190" windowHeight="7035"/>
  </bookViews>
  <sheets>
    <sheet name=".1 Debt Roll Forward Sample" sheetId="7" r:id="rId1"/>
    <sheet name=" .2 Leases" sheetId="3" r:id="rId2"/>
  </sheets>
  <externalReferences>
    <externalReference r:id="rId3"/>
    <externalReference r:id="rId4"/>
  </externalReferences>
  <definedNames>
    <definedName name="__123Graph_LBL_A" hidden="1">[1]Data!#REF!</definedName>
    <definedName name="__123Graph_LBL_AGraph1" hidden="1">[1]Data!#REF!</definedName>
    <definedName name="__123Graph_LBL_B" hidden="1">[1]Data!#REF!</definedName>
    <definedName name="__123Graph_LBL_BGraph1" hidden="1">[1]Data!#REF!</definedName>
    <definedName name="cc" hidden="1">[2]Data!#REF!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van" hidden="1">[2]Data!#REF!</definedName>
    <definedName name="jhj" hidden="1">[2]Data!#REF!</definedName>
    <definedName name="jj" hidden="1">[2]Data!#REF!</definedName>
    <definedName name="None" hidden="1">[1]Data!#REF!</definedName>
    <definedName name="SAPBEXrevision" hidden="1">1</definedName>
    <definedName name="SAPBEXsysID" hidden="1">"B24"</definedName>
    <definedName name="SAPBEXwbID" hidden="1">"3WVHNCV3MO1A85KWSZLI1QYZ4"</definedName>
    <definedName name="xx" hidden="1">[2]Data!#REF!</definedName>
    <definedName name="xxx" hidden="1">[2]Data!#REF!</definedName>
    <definedName name="xy" hidden="1">[2]Data!#REF!</definedName>
    <definedName name="xyz" hidden="1">[2]Data!#REF!</definedName>
    <definedName name="yy" hidden="1">[2]Data!#REF!</definedName>
  </definedNames>
  <calcPr calcId="145621"/>
</workbook>
</file>

<file path=xl/calcChain.xml><?xml version="1.0" encoding="utf-8"?>
<calcChain xmlns="http://schemas.openxmlformats.org/spreadsheetml/2006/main">
  <c r="L29" i="3" l="1"/>
  <c r="M42" i="3"/>
  <c r="L42" i="3"/>
  <c r="M41" i="3"/>
  <c r="L41" i="3"/>
  <c r="M40" i="3"/>
  <c r="L40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L43" i="3" l="1"/>
  <c r="M43" i="3"/>
  <c r="Q42" i="3" l="1"/>
  <c r="P42" i="3"/>
  <c r="O42" i="3"/>
  <c r="N42" i="3"/>
  <c r="Q41" i="3"/>
  <c r="Q43" i="3" s="1"/>
  <c r="N41" i="3"/>
  <c r="N40" i="3"/>
  <c r="R39" i="3"/>
  <c r="N39" i="3"/>
  <c r="P38" i="3"/>
  <c r="O38" i="3"/>
  <c r="N38" i="3"/>
  <c r="R37" i="3"/>
  <c r="N37" i="3"/>
  <c r="N36" i="3"/>
  <c r="P35" i="3"/>
  <c r="O35" i="3"/>
  <c r="N35" i="3"/>
  <c r="P34" i="3"/>
  <c r="N34" i="3"/>
  <c r="P33" i="3"/>
  <c r="N33" i="3"/>
  <c r="Q29" i="3"/>
  <c r="P29" i="3"/>
  <c r="O29" i="3"/>
  <c r="N29" i="3"/>
  <c r="M29" i="3"/>
  <c r="O43" i="3" l="1"/>
  <c r="P43" i="3"/>
  <c r="R43" i="3"/>
  <c r="N43" i="3"/>
</calcChain>
</file>

<file path=xl/sharedStrings.xml><?xml version="1.0" encoding="utf-8"?>
<sst xmlns="http://schemas.openxmlformats.org/spreadsheetml/2006/main" count="304" uniqueCount="125">
  <si>
    <t>9/30/2010</t>
  </si>
  <si>
    <t>Description</t>
  </si>
  <si>
    <t>9/30/10</t>
  </si>
  <si>
    <t>1</t>
  </si>
  <si>
    <t>2</t>
  </si>
  <si>
    <t>3</t>
  </si>
  <si>
    <t xml:space="preserve">Financial </t>
  </si>
  <si>
    <t xml:space="preserve">Fin. Inst. </t>
  </si>
  <si>
    <t>Interest</t>
  </si>
  <si>
    <t>Debt</t>
  </si>
  <si>
    <t>GL Account</t>
  </si>
  <si>
    <t>Institution</t>
  </si>
  <si>
    <t>Rate</t>
  </si>
  <si>
    <t>Covenant?</t>
  </si>
  <si>
    <t>Commercial Credit #1</t>
  </si>
  <si>
    <t>N</t>
  </si>
  <si>
    <t>SG #2</t>
  </si>
  <si>
    <t>Alter Moneta (Concord)</t>
  </si>
  <si>
    <t>Caterpillar #13</t>
  </si>
  <si>
    <t>GE Capital</t>
  </si>
  <si>
    <t>CNH Capital #1/Kessler Collins</t>
  </si>
  <si>
    <t>Town North Bank #4</t>
  </si>
  <si>
    <t>Compass Bank</t>
  </si>
  <si>
    <t>Y</t>
  </si>
  <si>
    <t>Compass Bank #3</t>
  </si>
  <si>
    <t>Sun Trust Bank #3</t>
  </si>
  <si>
    <t>Tests</t>
  </si>
  <si>
    <t xml:space="preserve">Does ownership pass to the leasee at the end of the lease? </t>
  </si>
  <si>
    <t xml:space="preserve">Does the lease contain a bargain purchase option? </t>
  </si>
  <si>
    <t>Does the lease term cover 75% of the asset's economic useful life?</t>
  </si>
  <si>
    <t xml:space="preserve">Is the sum of the PV of the minimum lease payments greater than or equal to 90% of the assets fair value? </t>
  </si>
  <si>
    <t xml:space="preserve">If any of the above 4 criteria is a "yes" then the lease is a capital lease, if all criteria are "no", then the lease is an operating lease. </t>
  </si>
  <si>
    <t>Lease</t>
  </si>
  <si>
    <t xml:space="preserve">Financial Inst. </t>
  </si>
  <si>
    <t xml:space="preserve">Asset </t>
  </si>
  <si>
    <t>FV or Cost of</t>
  </si>
  <si>
    <t>Asset Econ</t>
  </si>
  <si>
    <t xml:space="preserve">Lease </t>
  </si>
  <si>
    <t>Monthly</t>
  </si>
  <si>
    <t>Borrowing</t>
  </si>
  <si>
    <t>Lease Payments</t>
  </si>
  <si>
    <t>Criteria Met (Y/N)</t>
  </si>
  <si>
    <t>Type</t>
  </si>
  <si>
    <t xml:space="preserve">Account No. </t>
  </si>
  <si>
    <t>Asset</t>
  </si>
  <si>
    <t>Useful life (Months)</t>
  </si>
  <si>
    <t>Term (Months)</t>
  </si>
  <si>
    <t>Payment</t>
  </si>
  <si>
    <t>Thereafter</t>
  </si>
  <si>
    <t>4</t>
  </si>
  <si>
    <t>Capital</t>
  </si>
  <si>
    <t>60 mo</t>
  </si>
  <si>
    <t>Portable Water Tank</t>
  </si>
  <si>
    <t>48 mo</t>
  </si>
  <si>
    <t>OutSource (North Texas Credit)</t>
  </si>
  <si>
    <t>Hibernia Bank/Patricia Melton</t>
  </si>
  <si>
    <t>Tractor</t>
  </si>
  <si>
    <t>Clement Finance &amp; Leasing</t>
  </si>
  <si>
    <t>ACC Capital</t>
  </si>
  <si>
    <t>Thomas Pump</t>
  </si>
  <si>
    <t>Maxus #1</t>
  </si>
  <si>
    <t>Maxus #2</t>
  </si>
  <si>
    <t>CoActive Capital</t>
  </si>
  <si>
    <t>TOTAL CAPITALIZED</t>
  </si>
  <si>
    <t>Operating</t>
  </si>
  <si>
    <t>Altec Capital</t>
  </si>
  <si>
    <t>CAT D8T, 400EI, 740 (2)</t>
  </si>
  <si>
    <t>Capital Advance</t>
  </si>
  <si>
    <t>CAT 740 (2)</t>
  </si>
  <si>
    <t>39 mo</t>
  </si>
  <si>
    <t>Celtic Leasing</t>
  </si>
  <si>
    <t>CAT 14H, 623G</t>
  </si>
  <si>
    <t>32 mo</t>
  </si>
  <si>
    <t xml:space="preserve">First American </t>
  </si>
  <si>
    <t>GPS Blade Pro</t>
  </si>
  <si>
    <t>Milling Machine</t>
  </si>
  <si>
    <t>Ford Motor Credit</t>
  </si>
  <si>
    <t>F350</t>
  </si>
  <si>
    <t>80 mo</t>
  </si>
  <si>
    <t>John Deere Credit</t>
  </si>
  <si>
    <t>Baler</t>
  </si>
  <si>
    <t>M &amp; T Bank</t>
  </si>
  <si>
    <t>Pulvimixer, CAT 740,</t>
  </si>
  <si>
    <t>Marquette Equipment Finance</t>
  </si>
  <si>
    <t>CAT D8T, MT965(2) E-22 (4)</t>
  </si>
  <si>
    <t>52 mo</t>
  </si>
  <si>
    <t>Union Leasing</t>
  </si>
  <si>
    <t>Ford &amp; Dodge trucks</t>
  </si>
  <si>
    <t>TOTAL OPERATING</t>
  </si>
  <si>
    <t>Debt Roll Forward Testing</t>
  </si>
  <si>
    <t>S. No.</t>
  </si>
  <si>
    <t>Note</t>
  </si>
  <si>
    <t>Date</t>
  </si>
  <si>
    <t>11-1.1</t>
  </si>
  <si>
    <t>11-1.2</t>
  </si>
  <si>
    <t>Sample Company</t>
  </si>
  <si>
    <t>Current Year</t>
  </si>
  <si>
    <t>Lease Roll Forward</t>
  </si>
  <si>
    <t>Bank of Texas</t>
  </si>
  <si>
    <t>Main Street Bank</t>
  </si>
  <si>
    <t>Big Trucuk</t>
  </si>
  <si>
    <t>Building</t>
  </si>
  <si>
    <t>Storage container</t>
  </si>
  <si>
    <t>N/A</t>
  </si>
  <si>
    <t xml:space="preserve">Date </t>
  </si>
  <si>
    <t>Borrowed</t>
  </si>
  <si>
    <t xml:space="preserve">Maturity </t>
  </si>
  <si>
    <t xml:space="preserve">Monthly </t>
  </si>
  <si>
    <t>Acct. Number</t>
  </si>
  <si>
    <t>Orig. Amount</t>
  </si>
  <si>
    <t>Building Loan</t>
  </si>
  <si>
    <t>Equipment Loan 1</t>
  </si>
  <si>
    <t>Equipment Loan 2</t>
  </si>
  <si>
    <t>Equipment Loan 3</t>
  </si>
  <si>
    <t>Equipment Loan 4</t>
  </si>
  <si>
    <t>Equipment Loan 5</t>
  </si>
  <si>
    <t>Equipment Loan 6</t>
  </si>
  <si>
    <t>Equipment Loan 7</t>
  </si>
  <si>
    <t>Equipment Loan 8</t>
  </si>
  <si>
    <t>Equipment Loan 9</t>
  </si>
  <si>
    <t>Current</t>
  </si>
  <si>
    <t>Long Term</t>
  </si>
  <si>
    <t>Total</t>
  </si>
  <si>
    <t>Balance @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</si>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</sst>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00\ 000\ 000"/>
    <numFmt numFmtId="166" formatCode="mmmm\ d\,\ yyyy"/>
    <numFmt numFmtId="167" formatCode="_-* #,##0.00\ [$€]_-;\-* #,##0.00\ [$€]_-;_-* &quot;-&quot;??\ [$€]_-;_-@_-"/>
    <numFmt numFmtId="168" formatCode="_(\$* #,##0.00_);_(\$* \(#,##0.00\);_(\$* \-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name val="Helvetic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8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8">
    <xf numFmtId="0" fontId="0" fillId="0" borderId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1" fillId="0" borderId="0"/>
    <xf numFmtId="0" fontId="10" fillId="0" borderId="0"/>
    <xf numFmtId="0" fontId="4" fillId="0" borderId="0"/>
    <xf numFmtId="0" fontId="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3" fontId="8" fillId="20" borderId="0"/>
    <xf numFmtId="0" fontId="8" fillId="0" borderId="0" applyNumberFormat="0" applyFont="0" applyFill="0" applyBorder="0" applyAlignment="0"/>
    <xf numFmtId="0" fontId="19" fillId="21" borderId="4" applyNumberFormat="0" applyAlignment="0" applyProtection="0"/>
    <xf numFmtId="0" fontId="20" fillId="22" borderId="5" applyNumberFormat="0" applyAlignment="0" applyProtection="0"/>
    <xf numFmtId="165" fontId="21" fillId="0" borderId="6" applyBorder="0">
      <alignment horizontal="center" vertical="center"/>
    </xf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4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4" fontId="16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" fontId="8" fillId="23" borderId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3" fontId="8" fillId="24" borderId="0"/>
    <xf numFmtId="3" fontId="8" fillId="25" borderId="0"/>
    <xf numFmtId="0" fontId="28" fillId="7" borderId="4" applyNumberFormat="0" applyAlignment="0" applyProtection="0"/>
    <xf numFmtId="0" fontId="29" fillId="0" borderId="10" applyNumberFormat="0" applyFill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ill="0" applyBorder="0" applyAlignment="0" applyProtection="0"/>
    <xf numFmtId="0" fontId="30" fillId="26" borderId="0" applyNumberFormat="0" applyBorder="0" applyAlignment="0" applyProtection="0"/>
    <xf numFmtId="0" fontId="4" fillId="0" borderId="0"/>
    <xf numFmtId="0" fontId="8" fillId="0" borderId="0"/>
    <xf numFmtId="0" fontId="22" fillId="0" borderId="0"/>
    <xf numFmtId="0" fontId="31" fillId="0" borderId="0"/>
    <xf numFmtId="0" fontId="32" fillId="0" borderId="0"/>
    <xf numFmtId="0" fontId="32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" fillId="27" borderId="11" applyNumberFormat="0" applyFont="0" applyAlignment="0" applyProtection="0"/>
    <xf numFmtId="0" fontId="33" fillId="21" borderId="12" applyNumberFormat="0" applyAlignment="0" applyProtection="0"/>
    <xf numFmtId="9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ill="0" applyBorder="0" applyAlignment="0" applyProtection="0"/>
    <xf numFmtId="4" fontId="7" fillId="23" borderId="12" applyNumberFormat="0" applyProtection="0">
      <alignment vertical="center"/>
    </xf>
    <xf numFmtId="4" fontId="34" fillId="23" borderId="12" applyNumberFormat="0" applyProtection="0">
      <alignment vertical="center"/>
    </xf>
    <xf numFmtId="4" fontId="7" fillId="23" borderId="12" applyNumberFormat="0" applyProtection="0">
      <alignment horizontal="left" vertical="center" indent="1"/>
    </xf>
    <xf numFmtId="4" fontId="7" fillId="23" borderId="12" applyNumberFormat="0" applyProtection="0">
      <alignment horizontal="left" vertical="center" indent="1"/>
    </xf>
    <xf numFmtId="0" fontId="8" fillId="28" borderId="12" applyNumberFormat="0" applyProtection="0">
      <alignment horizontal="left" vertical="center" indent="1"/>
    </xf>
    <xf numFmtId="4" fontId="7" fillId="29" borderId="12" applyNumberFormat="0" applyProtection="0">
      <alignment horizontal="right" vertical="center"/>
    </xf>
    <xf numFmtId="4" fontId="7" fillId="30" borderId="12" applyNumberFormat="0" applyProtection="0">
      <alignment horizontal="right" vertical="center"/>
    </xf>
    <xf numFmtId="4" fontId="7" fillId="31" borderId="12" applyNumberFormat="0" applyProtection="0">
      <alignment horizontal="right" vertical="center"/>
    </xf>
    <xf numFmtId="4" fontId="7" fillId="32" borderId="12" applyNumberFormat="0" applyProtection="0">
      <alignment horizontal="right" vertical="center"/>
    </xf>
    <xf numFmtId="4" fontId="7" fillId="33" borderId="12" applyNumberFormat="0" applyProtection="0">
      <alignment horizontal="right" vertical="center"/>
    </xf>
    <xf numFmtId="4" fontId="7" fillId="34" borderId="12" applyNumberFormat="0" applyProtection="0">
      <alignment horizontal="right" vertical="center"/>
    </xf>
    <xf numFmtId="4" fontId="7" fillId="35" borderId="12" applyNumberFormat="0" applyProtection="0">
      <alignment horizontal="right" vertical="center"/>
    </xf>
    <xf numFmtId="4" fontId="7" fillId="36" borderId="12" applyNumberFormat="0" applyProtection="0">
      <alignment horizontal="right" vertical="center"/>
    </xf>
    <xf numFmtId="4" fontId="7" fillId="37" borderId="12" applyNumberFormat="0" applyProtection="0">
      <alignment horizontal="right" vertical="center"/>
    </xf>
    <xf numFmtId="4" fontId="12" fillId="38" borderId="12" applyNumberFormat="0" applyProtection="0">
      <alignment horizontal="left" vertical="center" indent="1"/>
    </xf>
    <xf numFmtId="4" fontId="7" fillId="39" borderId="13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8" fillId="28" borderId="12" applyNumberFormat="0" applyProtection="0">
      <alignment horizontal="left" vertical="center" indent="1"/>
    </xf>
    <xf numFmtId="4" fontId="7" fillId="39" borderId="12" applyNumberFormat="0" applyProtection="0">
      <alignment horizontal="left" vertical="center" indent="1"/>
    </xf>
    <xf numFmtId="4" fontId="7" fillId="41" borderId="12" applyNumberFormat="0" applyProtection="0">
      <alignment horizontal="left" vertical="center" indent="1"/>
    </xf>
    <xf numFmtId="0" fontId="8" fillId="41" borderId="12" applyNumberFormat="0" applyProtection="0">
      <alignment horizontal="left" vertical="center" indent="1"/>
    </xf>
    <xf numFmtId="0" fontId="8" fillId="41" borderId="12" applyNumberFormat="0" applyProtection="0">
      <alignment horizontal="left" vertical="center" indent="1"/>
    </xf>
    <xf numFmtId="0" fontId="8" fillId="42" borderId="12" applyNumberFormat="0" applyProtection="0">
      <alignment horizontal="left" vertical="center" indent="1"/>
    </xf>
    <xf numFmtId="0" fontId="8" fillId="42" borderId="12" applyNumberFormat="0" applyProtection="0">
      <alignment horizontal="left" vertical="center" indent="1"/>
    </xf>
    <xf numFmtId="0" fontId="8" fillId="25" borderId="12" applyNumberFormat="0" applyProtection="0">
      <alignment horizontal="left" vertical="center" indent="1"/>
    </xf>
    <xf numFmtId="0" fontId="8" fillId="25" borderId="12" applyNumberFormat="0" applyProtection="0">
      <alignment horizontal="left" vertical="center" indent="1"/>
    </xf>
    <xf numFmtId="0" fontId="8" fillId="28" borderId="12" applyNumberFormat="0" applyProtection="0">
      <alignment horizontal="left" vertical="center" indent="1"/>
    </xf>
    <xf numFmtId="0" fontId="8" fillId="28" borderId="12" applyNumberFormat="0" applyProtection="0">
      <alignment horizontal="left" vertical="center" indent="1"/>
    </xf>
    <xf numFmtId="4" fontId="7" fillId="43" borderId="12" applyNumberFormat="0" applyProtection="0">
      <alignment vertical="center"/>
    </xf>
    <xf numFmtId="4" fontId="34" fillId="43" borderId="12" applyNumberFormat="0" applyProtection="0">
      <alignment vertical="center"/>
    </xf>
    <xf numFmtId="4" fontId="7" fillId="43" borderId="12" applyNumberFormat="0" applyProtection="0">
      <alignment horizontal="left" vertical="center" indent="1"/>
    </xf>
    <xf numFmtId="4" fontId="7" fillId="43" borderId="12" applyNumberFormat="0" applyProtection="0">
      <alignment horizontal="left" vertical="center" indent="1"/>
    </xf>
    <xf numFmtId="4" fontId="7" fillId="39" borderId="12" applyNumberFormat="0" applyProtection="0">
      <alignment horizontal="right" vertical="center"/>
    </xf>
    <xf numFmtId="4" fontId="34" fillId="39" borderId="12" applyNumberFormat="0" applyProtection="0">
      <alignment horizontal="right" vertical="center"/>
    </xf>
    <xf numFmtId="0" fontId="8" fillId="28" borderId="12" applyNumberFormat="0" applyProtection="0">
      <alignment horizontal="left" vertical="center" indent="1"/>
    </xf>
    <xf numFmtId="0" fontId="8" fillId="28" borderId="12" applyNumberFormat="0" applyProtection="0">
      <alignment horizontal="left" vertical="center" indent="1"/>
    </xf>
    <xf numFmtId="0" fontId="36" fillId="0" borderId="0"/>
    <xf numFmtId="4" fontId="37" fillId="39" borderId="12" applyNumberFormat="0" applyProtection="0">
      <alignment horizontal="right" vertical="center"/>
    </xf>
    <xf numFmtId="0" fontId="8" fillId="0" borderId="14" applyNumberFormat="0" applyFon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61"/>
    <xf numFmtId="0" fontId="15" fillId="0" borderId="0" xfId="61" applyFont="1" applyAlignment="1">
      <alignment horizontal="right"/>
    </xf>
    <xf numFmtId="0" fontId="13" fillId="0" borderId="0" xfId="61" applyFont="1"/>
    <xf numFmtId="0" fontId="15" fillId="0" borderId="0" xfId="61" applyFont="1" applyAlignment="1">
      <alignment horizontal="center" vertical="center"/>
    </xf>
    <xf numFmtId="0" fontId="15" fillId="0" borderId="0" xfId="61" applyFont="1" applyAlignment="1">
      <alignment horizontal="center"/>
    </xf>
    <xf numFmtId="0" fontId="15" fillId="0" borderId="1" xfId="61" applyFont="1" applyBorder="1" applyAlignment="1">
      <alignment horizontal="center" vertical="center"/>
    </xf>
    <xf numFmtId="0" fontId="15" fillId="0" borderId="1" xfId="61" applyFont="1" applyBorder="1" applyAlignment="1">
      <alignment horizontal="center"/>
    </xf>
    <xf numFmtId="0" fontId="13" fillId="0" borderId="1" xfId="61" quotePrefix="1" applyFont="1" applyBorder="1" applyAlignment="1">
      <alignment horizontal="center"/>
    </xf>
    <xf numFmtId="0" fontId="7" fillId="0" borderId="0" xfId="61" applyFont="1"/>
    <xf numFmtId="14" fontId="8" fillId="0" borderId="0" xfId="61" applyNumberFormat="1" applyFont="1" applyFill="1" applyBorder="1" applyAlignment="1">
      <alignment horizontal="left"/>
    </xf>
    <xf numFmtId="37" fontId="8" fillId="0" borderId="0" xfId="61" applyNumberFormat="1" applyFont="1" applyFill="1" applyBorder="1" applyAlignment="1"/>
    <xf numFmtId="49" fontId="8" fillId="0" borderId="0" xfId="61" applyNumberFormat="1" applyFont="1" applyFill="1" applyBorder="1" applyAlignment="1">
      <alignment horizontal="center"/>
    </xf>
    <xf numFmtId="10" fontId="8" fillId="0" borderId="0" xfId="61" applyNumberFormat="1" applyFont="1" applyFill="1" applyBorder="1" applyAlignment="1">
      <alignment horizontal="center"/>
    </xf>
    <xf numFmtId="3" fontId="4" fillId="0" borderId="0" xfId="61" applyNumberFormat="1"/>
    <xf numFmtId="0" fontId="4" fillId="0" borderId="0" xfId="61" applyAlignment="1">
      <alignment horizontal="right"/>
    </xf>
    <xf numFmtId="37" fontId="8" fillId="0" borderId="0" xfId="8" applyNumberFormat="1" applyFont="1" applyFill="1" applyBorder="1" applyAlignment="1"/>
    <xf numFmtId="3" fontId="4" fillId="0" borderId="1" xfId="61" applyNumberFormat="1" applyBorder="1"/>
    <xf numFmtId="0" fontId="4" fillId="0" borderId="1" xfId="61" applyBorder="1"/>
    <xf numFmtId="0" fontId="7" fillId="0" borderId="0" xfId="61" applyFont="1" applyAlignment="1">
      <alignment horizontal="center"/>
    </xf>
    <xf numFmtId="164" fontId="4" fillId="0" borderId="0" xfId="9" applyNumberFormat="1" applyFont="1"/>
    <xf numFmtId="0" fontId="4" fillId="0" borderId="0" xfId="61" applyAlignment="1">
      <alignment horizontal="center"/>
    </xf>
    <xf numFmtId="164" fontId="4" fillId="0" borderId="0" xfId="9" applyNumberFormat="1" applyFont="1" applyAlignment="1">
      <alignment horizontal="center"/>
    </xf>
    <xf numFmtId="164" fontId="4" fillId="0" borderId="1" xfId="9" applyNumberFormat="1" applyFont="1" applyBorder="1"/>
    <xf numFmtId="0" fontId="3" fillId="0" borderId="0" xfId="61" applyFont="1"/>
    <xf numFmtId="0" fontId="9" fillId="0" borderId="0" xfId="74" applyFont="1" applyAlignment="1">
      <alignment horizontal="left"/>
    </xf>
    <xf numFmtId="14" fontId="9" fillId="0" borderId="0" xfId="74" quotePrefix="1" applyNumberFormat="1" applyFont="1" applyAlignment="1">
      <alignment horizontal="left"/>
    </xf>
    <xf numFmtId="0" fontId="15" fillId="0" borderId="0" xfId="61" applyFont="1" applyAlignment="1">
      <alignment horizontal="center"/>
    </xf>
    <xf numFmtId="3" fontId="4" fillId="0" borderId="0" xfId="61" applyNumberFormat="1" applyBorder="1"/>
    <xf numFmtId="0" fontId="4" fillId="0" borderId="0" xfId="61" applyBorder="1"/>
    <xf numFmtId="14" fontId="6" fillId="0" borderId="0" xfId="61" applyNumberFormat="1" applyFont="1" applyFill="1" applyBorder="1" applyAlignment="1">
      <alignment horizontal="left"/>
    </xf>
    <xf numFmtId="0" fontId="1" fillId="0" borderId="0" xfId="61" applyFont="1" applyAlignment="1">
      <alignment horizontal="right"/>
    </xf>
    <xf numFmtId="0" fontId="1" fillId="0" borderId="0" xfId="6" applyFont="1"/>
    <xf numFmtId="0" fontId="43" fillId="0" borderId="0" xfId="0" applyFont="1" applyFill="1" applyBorder="1" applyProtection="1"/>
    <xf numFmtId="0" fontId="44" fillId="0" borderId="0" xfId="0" applyFont="1"/>
    <xf numFmtId="0" fontId="45" fillId="0" borderId="0" xfId="0" quotePrefix="1" applyFont="1" applyAlignment="1">
      <alignment horizontal="center"/>
    </xf>
    <xf numFmtId="0" fontId="45" fillId="0" borderId="0" xfId="0" applyFont="1"/>
    <xf numFmtId="0" fontId="44" fillId="0" borderId="0" xfId="0" applyFont="1" applyAlignment="1">
      <alignment horizontal="center"/>
    </xf>
    <xf numFmtId="14" fontId="43" fillId="0" borderId="0" xfId="0" quotePrefix="1" applyNumberFormat="1" applyFont="1" applyFill="1" applyBorder="1" applyProtection="1"/>
    <xf numFmtId="0" fontId="46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6" fillId="0" borderId="0" xfId="0" applyFont="1"/>
    <xf numFmtId="0" fontId="47" fillId="0" borderId="0" xfId="0" applyFont="1"/>
    <xf numFmtId="0" fontId="45" fillId="0" borderId="0" xfId="0" applyFont="1" applyAlignment="1">
      <alignment horizontal="right"/>
    </xf>
    <xf numFmtId="0" fontId="48" fillId="0" borderId="2" xfId="0" applyFont="1" applyBorder="1"/>
    <xf numFmtId="0" fontId="49" fillId="0" borderId="2" xfId="7" applyFont="1" applyFill="1" applyBorder="1" applyAlignment="1">
      <alignment horizontal="center"/>
    </xf>
    <xf numFmtId="0" fontId="46" fillId="0" borderId="2" xfId="0" applyFont="1" applyBorder="1" applyAlignment="1">
      <alignment horizontal="center" vertical="center"/>
    </xf>
    <xf numFmtId="0" fontId="49" fillId="0" borderId="1" xfId="0" applyFont="1" applyBorder="1"/>
    <xf numFmtId="0" fontId="49" fillId="0" borderId="1" xfId="7" applyFont="1" applyFill="1" applyBorder="1" applyAlignment="1">
      <alignment horizontal="center"/>
    </xf>
    <xf numFmtId="14" fontId="49" fillId="0" borderId="1" xfId="7" applyNumberFormat="1" applyFont="1" applyFill="1" applyBorder="1" applyAlignment="1">
      <alignment horizontal="center"/>
    </xf>
    <xf numFmtId="0" fontId="48" fillId="0" borderId="0" xfId="0" applyFont="1" applyFill="1"/>
    <xf numFmtId="0" fontId="50" fillId="0" borderId="0" xfId="6" applyFont="1" applyBorder="1" applyAlignment="1">
      <alignment horizontal="center"/>
    </xf>
    <xf numFmtId="164" fontId="44" fillId="0" borderId="0" xfId="1" applyNumberFormat="1" applyFont="1"/>
    <xf numFmtId="14" fontId="44" fillId="0" borderId="0" xfId="1" applyNumberFormat="1" applyFont="1"/>
    <xf numFmtId="10" fontId="44" fillId="0" borderId="0" xfId="2" applyNumberFormat="1" applyFont="1"/>
    <xf numFmtId="0" fontId="42" fillId="0" borderId="0" xfId="0" applyFont="1" applyFill="1"/>
    <xf numFmtId="164" fontId="48" fillId="0" borderId="0" xfId="0" applyNumberFormat="1" applyFont="1" applyFill="1"/>
    <xf numFmtId="0" fontId="44" fillId="0" borderId="0" xfId="0" applyFont="1" applyFill="1"/>
    <xf numFmtId="0" fontId="45" fillId="0" borderId="0" xfId="0" quotePrefix="1" applyFont="1" applyFill="1"/>
    <xf numFmtId="0" fontId="45" fillId="0" borderId="0" xfId="0" applyFont="1" applyFill="1"/>
    <xf numFmtId="0" fontId="44" fillId="0" borderId="0" xfId="0" applyFont="1" applyFill="1" applyAlignment="1">
      <alignment horizontal="center"/>
    </xf>
    <xf numFmtId="164" fontId="44" fillId="0" borderId="0" xfId="1" applyNumberFormat="1" applyFont="1" applyFill="1"/>
    <xf numFmtId="10" fontId="44" fillId="0" borderId="0" xfId="2" applyNumberFormat="1" applyFont="1" applyFill="1"/>
    <xf numFmtId="164" fontId="44" fillId="0" borderId="3" xfId="0" applyNumberFormat="1" applyFont="1" applyBorder="1"/>
    <xf numFmtId="0" fontId="4" fillId="0" borderId="3" xfId="61" applyBorder="1"/>
    <xf numFmtId="164" fontId="4" fillId="0" borderId="3" xfId="61" applyNumberFormat="1" applyBorder="1"/>
    <xf numFmtId="3" fontId="4" fillId="0" borderId="3" xfId="61" applyNumberFormat="1" applyBorder="1"/>
    <xf numFmtId="0" fontId="15" fillId="0" borderId="0" xfId="61" applyFont="1" applyAlignment="1">
      <alignment horizontal="center"/>
    </xf>
  </cellXfs>
  <cellStyles count="128"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 2" xfId="34"/>
    <cellStyle name="blau" xfId="35"/>
    <cellStyle name="BSheet" xfId="36"/>
    <cellStyle name="Calculation 2" xfId="37"/>
    <cellStyle name="Check Cell 2" xfId="38"/>
    <cellStyle name="CodeEingabe" xfId="39"/>
    <cellStyle name="Comma" xfId="1" builtinId="3"/>
    <cellStyle name="Comma 2" xfId="3"/>
    <cellStyle name="Comma 2 2" xfId="40"/>
    <cellStyle name="Comma 3" xfId="4"/>
    <cellStyle name="Comma 4" xfId="9"/>
    <cellStyle name="Comma 5" xfId="41"/>
    <cellStyle name="Comma 6" xfId="124"/>
    <cellStyle name="Comma 7" xfId="126"/>
    <cellStyle name="Currency 2" xfId="8"/>
    <cellStyle name="Date" xfId="42"/>
    <cellStyle name="Date [Full]" xfId="43"/>
    <cellStyle name="Date [m/d/yy]" xfId="44"/>
    <cellStyle name="Euro" xfId="45"/>
    <cellStyle name="Explanatory Text 2" xfId="46"/>
    <cellStyle name="gelb" xfId="47"/>
    <cellStyle name="Good 2" xfId="48"/>
    <cellStyle name="Heading 1 2" xfId="49"/>
    <cellStyle name="Heading 2 2" xfId="50"/>
    <cellStyle name="Heading 3 2" xfId="51"/>
    <cellStyle name="Heading 4 2" xfId="52"/>
    <cellStyle name="hellblau" xfId="53"/>
    <cellStyle name="hellgrau" xfId="54"/>
    <cellStyle name="Input 2" xfId="55"/>
    <cellStyle name="Linked Cell 2" xfId="56"/>
    <cellStyle name="Milliers [0]_new balance sheet summary" xfId="57"/>
    <cellStyle name="Milliers_1150" xfId="58"/>
    <cellStyle name="Monétaire_1160" xfId="59"/>
    <cellStyle name="Neutral 2" xfId="60"/>
    <cellStyle name="Normal" xfId="0" builtinId="0"/>
    <cellStyle name="Normal 10" xfId="61"/>
    <cellStyle name="Normal 11" xfId="62"/>
    <cellStyle name="Normal 12" xfId="63"/>
    <cellStyle name="Normal 13" xfId="64"/>
    <cellStyle name="Normal 14" xfId="125"/>
    <cellStyle name="Normal 2" xfId="5"/>
    <cellStyle name="Normal 2 2" xfId="7"/>
    <cellStyle name="Normal 2 2 2" xfId="65"/>
    <cellStyle name="Normal 2 2 3" xfId="66"/>
    <cellStyle name="Normal 2 3" xfId="67"/>
    <cellStyle name="Normal 3" xfId="6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rmal_Sheet1" xfId="74"/>
    <cellStyle name="Note 2" xfId="75"/>
    <cellStyle name="Output 2" xfId="76"/>
    <cellStyle name="Percent" xfId="2" builtinId="5"/>
    <cellStyle name="Percent [0]" xfId="77"/>
    <cellStyle name="Percent [2]" xfId="78"/>
    <cellStyle name="Percent 2" xfId="79"/>
    <cellStyle name="Percent 3" xfId="127"/>
    <cellStyle name="Pourcentage_Tableau Vac à payer 30 nov 2006" xfId="80"/>
    <cellStyle name="SAPBEXaggData" xfId="81"/>
    <cellStyle name="SAPBEXaggDataEmph" xfId="82"/>
    <cellStyle name="SAPBEXaggItem" xfId="83"/>
    <cellStyle name="SAPBEXaggItemX" xfId="84"/>
    <cellStyle name="SAPBEXchaText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tem" xfId="96"/>
    <cellStyle name="SAPBEXfilterText" xfId="97"/>
    <cellStyle name="SAPBEXformats" xfId="98"/>
    <cellStyle name="SAPBEXheaderItem" xfId="99"/>
    <cellStyle name="SAPBEXheaderText" xfId="100"/>
    <cellStyle name="SAPBEXHLevel0" xfId="101"/>
    <cellStyle name="SAPBEXHLevel0X" xfId="102"/>
    <cellStyle name="SAPBEXHLevel1" xfId="103"/>
    <cellStyle name="SAPBEXHLevel1X" xfId="104"/>
    <cellStyle name="SAPBEXHLevel2" xfId="105"/>
    <cellStyle name="SAPBEXHLevel2X" xfId="106"/>
    <cellStyle name="SAPBEXHLevel3" xfId="107"/>
    <cellStyle name="SAPBEXHLevel3X" xfId="108"/>
    <cellStyle name="SAPBEXresData" xfId="109"/>
    <cellStyle name="SAPBEXresDataEmph" xfId="110"/>
    <cellStyle name="SAPBEXresItem" xfId="111"/>
    <cellStyle name="SAPBEXresItemX" xfId="112"/>
    <cellStyle name="SAPBEXstdData" xfId="113"/>
    <cellStyle name="SAPBEXstdDataEmph" xfId="114"/>
    <cellStyle name="SAPBEXstdItem" xfId="115"/>
    <cellStyle name="SAPBEXstdItemX" xfId="116"/>
    <cellStyle name="SAPBEXtitle" xfId="117"/>
    <cellStyle name="SAPBEXundefined" xfId="118"/>
    <cellStyle name="SAPLocked" xfId="119"/>
    <cellStyle name="Standard_ATU Peer Group für CAPM" xfId="120"/>
    <cellStyle name="Title 2" xfId="121"/>
    <cellStyle name="Total 2" xfId="122"/>
    <cellStyle name="Warning Text 2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1647825</xdr:colOff>
      <xdr:row>43</xdr:row>
      <xdr:rowOff>161925</xdr:rowOff>
    </xdr:from>
    <xdr:to>
      <xdr:col>13</xdr:col>
      <xdr:colOff>38100</xdr:colOff>
      <xdr:row>57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8734425"/>
          <a:ext cx="7267575" cy="2686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e%20und%20Einstellungen\bcarstensen\Eigene%20Dateien\Mandanten\Ideenkapital\FiBu\01_Tools\30.09.2002_ExcelTool_Version1.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goldmine_server\Dokumente%20und%20Einstellungen\estiller\Eigene%20Dateien\Clients\Amann\Excel%20tool%20&amp;%20%20rep%20pack\Input\001_IKAG_wp_31.12.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ata"/>
      <sheetName val="wp_HGB"/>
      <sheetName val="wp_IAS"/>
      <sheetName val="Index"/>
      <sheetName val="F-6-1"/>
      <sheetName val="F-15_IAS"/>
      <sheetName val="F-15_1_IAS"/>
      <sheetName val="F-15_2_IAS"/>
      <sheetName val="F-15_3_IAS"/>
      <sheetName val="FF-51_IAS"/>
      <sheetName val="L-40_IAS"/>
      <sheetName val="L-41_IAS"/>
      <sheetName val="F-32-1_IAS"/>
      <sheetName val="F-32-4_IAS"/>
      <sheetName val="F-121"/>
      <sheetName val="J-4"/>
      <sheetName val="J-5"/>
      <sheetName val="A-15"/>
      <sheetName val="F-12_IAS"/>
      <sheetName val="A-16"/>
      <sheetName val="B-10"/>
      <sheetName val="B-20"/>
      <sheetName val="B-21"/>
      <sheetName val="B-22"/>
      <sheetName val="L-10-1-1"/>
      <sheetName val="L-10-1-2"/>
      <sheetName val="L-10-2"/>
      <sheetName val="L-11"/>
      <sheetName val="L-11-1-1"/>
      <sheetName val="L-11-1-2"/>
      <sheetName val="L-11-1-3"/>
      <sheetName val="L-11-1-4"/>
      <sheetName val="L-11-2-1"/>
      <sheetName val="L-11-2-2"/>
      <sheetName val="L-11-2-3"/>
      <sheetName val="L-11-2-4"/>
      <sheetName val="L-13"/>
      <sheetName val="L-20"/>
      <sheetName val="L-30"/>
      <sheetName val="M-10"/>
      <sheetName val="M-11"/>
      <sheetName val="M-28"/>
      <sheetName val="M-29"/>
      <sheetName val="M-31-1"/>
      <sheetName val="N-10"/>
      <sheetName val="N-30"/>
      <sheetName val="N-50"/>
      <sheetName val="N-110_IAS"/>
      <sheetName val="U-5"/>
      <sheetName val="U-80_IAS"/>
      <sheetName val="U-81_IAS"/>
      <sheetName val="U-82_IAS"/>
      <sheetName val="BB-10"/>
      <sheetName val="BB-22"/>
      <sheetName val="CC-5_1_IAS"/>
      <sheetName val="CC-5"/>
      <sheetName val="DD-10"/>
      <sheetName val="DD-10-1"/>
      <sheetName val="DD-10-2"/>
      <sheetName val="DD-30_IAS"/>
      <sheetName val="FF-50_IAS"/>
      <sheetName val="SS-10"/>
      <sheetName val="SS-10_IAS"/>
      <sheetName val="10"/>
      <sheetName val="40"/>
      <sheetName val="40-1"/>
      <sheetName val="50"/>
      <sheetName val="80"/>
      <sheetName val="90"/>
      <sheetName val="90-1_IAS"/>
      <sheetName val="100"/>
      <sheetName val="100-1"/>
      <sheetName val="110"/>
      <sheetName val="130"/>
      <sheetName val="Eingabe_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eitung"/>
      <sheetName val="Data"/>
      <sheetName val="wp_HGB"/>
      <sheetName val="wp_IAS"/>
      <sheetName val="Index"/>
      <sheetName val="F-6-1"/>
      <sheetName val="Steuersatz_Berechnung QRC"/>
      <sheetName val="F-15_IAS"/>
      <sheetName val="F-15_1_IAS"/>
      <sheetName val="F-15_2_IAS"/>
      <sheetName val="F-15_3_IAS"/>
      <sheetName val="F-12_IAS"/>
      <sheetName val="FF-51_IAS"/>
      <sheetName val="L-40_IAS"/>
      <sheetName val="L-41_IAS"/>
      <sheetName val="F-32-1_IAS"/>
      <sheetName val="F-32-4_IAS"/>
      <sheetName val="F-121"/>
      <sheetName val="J-4"/>
      <sheetName val="J-5"/>
      <sheetName val="A-15"/>
      <sheetName val="A-16"/>
      <sheetName val="B-10"/>
      <sheetName val="B-20"/>
      <sheetName val="B-21"/>
      <sheetName val="B-22"/>
      <sheetName val="L-10-1-1"/>
      <sheetName val="L-10-1-2"/>
      <sheetName val="L-10-2"/>
      <sheetName val="L-11"/>
      <sheetName val="L-11-1-1"/>
      <sheetName val="L-11-1-2"/>
      <sheetName val="L-11-1-3"/>
      <sheetName val="L-11-1-4"/>
      <sheetName val="L-11-2-1"/>
      <sheetName val="L-11-2-2"/>
      <sheetName val="L-11-2-3"/>
      <sheetName val="L-11-2-4"/>
      <sheetName val="L-13"/>
      <sheetName val="L-20"/>
      <sheetName val="L-30"/>
      <sheetName val="M-28"/>
      <sheetName val="M-29"/>
      <sheetName val="M-31-1"/>
      <sheetName val="N-10"/>
      <sheetName val="N-30"/>
      <sheetName val="N-50"/>
      <sheetName val="N-110_IAS"/>
      <sheetName val="U-5"/>
      <sheetName val="U-80_IAS"/>
      <sheetName val="U-81_IAS"/>
      <sheetName val="U-82_IAS"/>
      <sheetName val="BB-10"/>
      <sheetName val="BB-22"/>
      <sheetName val="CC-5_1_IAS"/>
      <sheetName val="CC-5"/>
      <sheetName val="DD-10"/>
      <sheetName val="DD-10-1"/>
      <sheetName val="DD-10-2"/>
      <sheetName val="DD-30_IAS"/>
      <sheetName val="FF-50_IAS"/>
      <sheetName val="SS-10"/>
      <sheetName val="SS-10_IAS"/>
      <sheetName val="10"/>
      <sheetName val="40"/>
      <sheetName val="40-1"/>
      <sheetName val="50"/>
      <sheetName val="80"/>
      <sheetName val="90"/>
      <sheetName val="90-1_IAS"/>
      <sheetName val="100"/>
      <sheetName val="100-1"/>
      <sheetName val="110"/>
      <sheetName val="130"/>
      <sheetName val="Eingabe_I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="90" zoomScaleNormal="90" workbookViewId="0">
      <selection activeCell="L13" sqref="L13"/>
    </sheetView>
  </sheetViews>
  <sheetFormatPr defaultRowHeight="12.75" x14ac:dyDescent="0.2"/>
  <cols>
    <col min="1" max="1" width="9.140625" style="34"/>
    <col min="2" max="2" width="9.28515625" style="34" bestFit="1" customWidth="1"/>
    <col min="3" max="3" width="12.28515625" style="37" customWidth="1"/>
    <col min="4" max="4" width="27.42578125" style="34" customWidth="1"/>
    <col min="5" max="5" width="15.5703125" style="34" customWidth="1"/>
    <col min="6" max="6" width="14.140625" style="34" bestFit="1" customWidth="1"/>
    <col min="7" max="7" width="10.42578125" style="34" bestFit="1" customWidth="1"/>
    <col min="8" max="8" width="11.140625" style="34" bestFit="1" customWidth="1"/>
    <col min="9" max="9" width="9.5703125" style="34" bestFit="1" customWidth="1"/>
    <col min="10" max="10" width="17.28515625" style="34" bestFit="1" customWidth="1"/>
    <col min="11" max="11" width="9.5703125" style="34" customWidth="1"/>
    <col min="12" max="12" width="13.42578125" style="34" customWidth="1"/>
    <col min="13" max="13" width="11.85546875" style="34" bestFit="1" customWidth="1"/>
    <col min="14" max="14" width="10.7109375" style="34" customWidth="1"/>
    <col min="15" max="15" width="8.140625" style="36" customWidth="1"/>
    <col min="16" max="16" width="10" style="34" bestFit="1" customWidth="1"/>
    <col min="17" max="18" width="11.140625" style="34" bestFit="1" customWidth="1"/>
    <col min="19" max="16384" width="9.140625" style="34"/>
  </cols>
  <sheetData>
    <row r="1" spans="1:18" x14ac:dyDescent="0.2">
      <c r="A1" s="33" t="s">
        <v>95</v>
      </c>
      <c r="C1" s="35" t="s">
        <v>93</v>
      </c>
    </row>
    <row r="2" spans="1:18" x14ac:dyDescent="0.2">
      <c r="A2" s="33" t="s">
        <v>89</v>
      </c>
    </row>
    <row r="3" spans="1:18" x14ac:dyDescent="0.2">
      <c r="A3" s="38" t="s">
        <v>0</v>
      </c>
    </row>
    <row r="4" spans="1:18" x14ac:dyDescent="0.2">
      <c r="A4" s="38"/>
      <c r="E4" s="39" t="s">
        <v>91</v>
      </c>
    </row>
    <row r="5" spans="1:18" x14ac:dyDescent="0.2">
      <c r="B5" s="40"/>
      <c r="C5" s="41"/>
      <c r="D5" s="42"/>
      <c r="E5" s="36"/>
      <c r="F5" s="42"/>
      <c r="G5" s="42"/>
      <c r="H5" s="42"/>
      <c r="I5" s="42"/>
      <c r="J5" s="42"/>
      <c r="K5" s="42"/>
      <c r="L5" s="42"/>
    </row>
    <row r="6" spans="1:18" x14ac:dyDescent="0.2">
      <c r="B6" s="40"/>
      <c r="C6" s="41"/>
      <c r="D6" s="42"/>
      <c r="E6" s="43"/>
      <c r="F6" s="42"/>
      <c r="G6" s="42"/>
      <c r="H6" s="42"/>
      <c r="I6" s="42"/>
      <c r="J6" s="42"/>
      <c r="K6" s="42"/>
      <c r="L6" s="42"/>
    </row>
    <row r="7" spans="1:18" ht="15" x14ac:dyDescent="0.25">
      <c r="B7" s="40"/>
      <c r="C7" s="32"/>
      <c r="D7" s="42"/>
      <c r="E7" s="36"/>
      <c r="F7" s="42"/>
      <c r="G7" s="42"/>
      <c r="H7" s="42"/>
      <c r="I7" s="42"/>
      <c r="J7" s="42"/>
      <c r="K7" s="42"/>
      <c r="L7" s="42"/>
    </row>
    <row r="8" spans="1:18" ht="15" x14ac:dyDescent="0.25">
      <c r="B8" s="40"/>
      <c r="C8" s="32"/>
      <c r="D8" s="42"/>
      <c r="E8" s="36"/>
      <c r="F8" s="42"/>
      <c r="G8" s="42"/>
      <c r="H8" s="42"/>
      <c r="I8" s="42"/>
      <c r="J8" s="42"/>
      <c r="K8" s="42"/>
      <c r="L8" s="42"/>
    </row>
    <row r="9" spans="1:18" ht="15" x14ac:dyDescent="0.25">
      <c r="B9" s="40"/>
      <c r="C9" s="32"/>
      <c r="D9" s="42"/>
      <c r="E9" s="44"/>
      <c r="F9" s="42"/>
      <c r="G9" s="42"/>
      <c r="H9" s="42"/>
      <c r="I9" s="42"/>
      <c r="J9" s="42"/>
      <c r="K9" s="42"/>
      <c r="L9" s="42"/>
    </row>
    <row r="11" spans="1:18" ht="15" x14ac:dyDescent="0.25">
      <c r="B11" s="45"/>
      <c r="C11" s="46"/>
      <c r="D11" s="46" t="s">
        <v>6</v>
      </c>
      <c r="E11" s="47" t="s">
        <v>7</v>
      </c>
      <c r="F11" s="46" t="s">
        <v>109</v>
      </c>
      <c r="G11" s="46" t="s">
        <v>104</v>
      </c>
      <c r="H11" s="46" t="s">
        <v>106</v>
      </c>
      <c r="I11" s="46" t="s">
        <v>107</v>
      </c>
      <c r="J11" s="46"/>
      <c r="K11" s="46" t="s">
        <v>8</v>
      </c>
      <c r="L11" s="46" t="s">
        <v>123</v>
      </c>
      <c r="M11" s="46" t="s">
        <v>123</v>
      </c>
      <c r="N11" s="46" t="s">
        <v>9</v>
      </c>
      <c r="P11" s="46"/>
      <c r="Q11" s="46"/>
      <c r="R11" s="46"/>
    </row>
    <row r="12" spans="1:18" ht="15" x14ac:dyDescent="0.25">
      <c r="B12" s="48" t="s">
        <v>90</v>
      </c>
      <c r="C12" s="49" t="s">
        <v>10</v>
      </c>
      <c r="D12" s="49" t="s">
        <v>11</v>
      </c>
      <c r="E12" s="49" t="s">
        <v>108</v>
      </c>
      <c r="F12" s="49" t="s">
        <v>105</v>
      </c>
      <c r="G12" s="49" t="s">
        <v>105</v>
      </c>
      <c r="H12" s="49" t="s">
        <v>92</v>
      </c>
      <c r="I12" s="49" t="s">
        <v>47</v>
      </c>
      <c r="J12" s="49" t="s">
        <v>1</v>
      </c>
      <c r="K12" s="49" t="s">
        <v>12</v>
      </c>
      <c r="L12" s="50">
        <v>42369</v>
      </c>
      <c r="M12" s="50" t="s">
        <v>124</v>
      </c>
      <c r="N12" s="50" t="s">
        <v>13</v>
      </c>
      <c r="P12" s="50" t="s">
        <v>120</v>
      </c>
      <c r="Q12" s="50" t="s">
        <v>121</v>
      </c>
      <c r="R12" s="50" t="s">
        <v>122</v>
      </c>
    </row>
    <row r="13" spans="1:18" s="51" customFormat="1" ht="15" x14ac:dyDescent="0.25">
      <c r="B13" s="37">
        <v>1</v>
      </c>
      <c r="C13" s="52">
        <v>26565</v>
      </c>
      <c r="D13" s="34" t="s">
        <v>22</v>
      </c>
      <c r="E13" s="34">
        <v>11111111</v>
      </c>
      <c r="F13" s="53">
        <v>25000000</v>
      </c>
      <c r="G13" s="54">
        <v>36526</v>
      </c>
      <c r="H13" s="54">
        <v>42369</v>
      </c>
      <c r="I13" s="53">
        <v>42538.619166666642</v>
      </c>
      <c r="J13" s="34" t="s">
        <v>110</v>
      </c>
      <c r="K13" s="55"/>
      <c r="L13" s="53"/>
      <c r="M13" s="53"/>
      <c r="N13" s="37" t="s">
        <v>23</v>
      </c>
      <c r="O13" s="56"/>
      <c r="P13" s="57">
        <v>300000.4299999997</v>
      </c>
      <c r="Q13" s="57">
        <v>4545720.57</v>
      </c>
      <c r="R13" s="57">
        <v>4845721</v>
      </c>
    </row>
    <row r="14" spans="1:18" s="58" customFormat="1" ht="15" x14ac:dyDescent="0.25">
      <c r="B14" s="37">
        <v>2</v>
      </c>
      <c r="C14" s="37">
        <v>271722</v>
      </c>
      <c r="D14" s="34" t="s">
        <v>25</v>
      </c>
      <c r="E14" s="34">
        <v>22222222</v>
      </c>
      <c r="F14" s="53">
        <v>500000</v>
      </c>
      <c r="G14" s="54">
        <v>36527</v>
      </c>
      <c r="H14" s="54">
        <v>42370</v>
      </c>
      <c r="I14" s="53">
        <v>13297.916666666666</v>
      </c>
      <c r="J14" s="34" t="s">
        <v>111</v>
      </c>
      <c r="K14" s="55">
        <v>8.5000000000000006E-2</v>
      </c>
      <c r="L14" s="53"/>
      <c r="M14" s="53"/>
      <c r="N14" s="37" t="s">
        <v>15</v>
      </c>
      <c r="O14" s="59"/>
      <c r="P14" s="57">
        <v>107181</v>
      </c>
      <c r="Q14" s="57">
        <v>1085638</v>
      </c>
      <c r="R14" s="57">
        <v>1192819</v>
      </c>
    </row>
    <row r="15" spans="1:18" s="58" customFormat="1" ht="15" x14ac:dyDescent="0.25">
      <c r="B15" s="37">
        <v>3</v>
      </c>
      <c r="C15" s="37">
        <v>26132</v>
      </c>
      <c r="D15" s="34" t="s">
        <v>19</v>
      </c>
      <c r="E15" s="34">
        <v>33333333</v>
      </c>
      <c r="F15" s="53">
        <v>999596</v>
      </c>
      <c r="G15" s="54">
        <v>36528</v>
      </c>
      <c r="H15" s="54">
        <v>42371</v>
      </c>
      <c r="I15" s="53">
        <v>8128.916666666667</v>
      </c>
      <c r="J15" s="34" t="s">
        <v>112</v>
      </c>
      <c r="K15" s="55">
        <v>0.115</v>
      </c>
      <c r="L15" s="53"/>
      <c r="M15" s="53"/>
      <c r="N15" s="37" t="s">
        <v>15</v>
      </c>
      <c r="O15" s="59"/>
      <c r="P15" s="57">
        <v>36516</v>
      </c>
      <c r="Q15" s="57">
        <v>926564</v>
      </c>
      <c r="R15" s="57">
        <v>963080</v>
      </c>
    </row>
    <row r="16" spans="1:18" s="58" customFormat="1" ht="15" x14ac:dyDescent="0.25">
      <c r="B16" s="37">
        <v>4</v>
      </c>
      <c r="C16" s="37">
        <v>26124</v>
      </c>
      <c r="D16" s="34" t="s">
        <v>18</v>
      </c>
      <c r="E16" s="34">
        <v>44444444</v>
      </c>
      <c r="F16" s="53">
        <v>140000</v>
      </c>
      <c r="G16" s="54">
        <v>36529</v>
      </c>
      <c r="H16" s="54">
        <v>42372</v>
      </c>
      <c r="I16" s="53">
        <v>6907.2283333333335</v>
      </c>
      <c r="J16" s="34" t="s">
        <v>113</v>
      </c>
      <c r="K16" s="55">
        <v>2.0420000000000001E-2</v>
      </c>
      <c r="L16" s="53"/>
      <c r="M16" s="53"/>
      <c r="N16" s="37" t="s">
        <v>15</v>
      </c>
      <c r="O16" s="60"/>
      <c r="P16" s="57">
        <v>39050</v>
      </c>
      <c r="Q16" s="57">
        <v>0</v>
      </c>
      <c r="R16" s="57">
        <v>39050</v>
      </c>
    </row>
    <row r="17" spans="2:18" s="58" customFormat="1" ht="15" x14ac:dyDescent="0.25">
      <c r="B17" s="37">
        <v>5</v>
      </c>
      <c r="C17" s="37">
        <v>26505</v>
      </c>
      <c r="D17" s="34" t="s">
        <v>21</v>
      </c>
      <c r="E17" s="34">
        <v>55555555</v>
      </c>
      <c r="F17" s="53">
        <v>700000</v>
      </c>
      <c r="G17" s="54">
        <v>36530</v>
      </c>
      <c r="H17" s="54">
        <v>42373</v>
      </c>
      <c r="I17" s="53">
        <v>19146.111666666668</v>
      </c>
      <c r="J17" s="34" t="s">
        <v>114</v>
      </c>
      <c r="K17" s="55">
        <v>8.7499999999999994E-2</v>
      </c>
      <c r="L17" s="53"/>
      <c r="M17" s="53"/>
      <c r="N17" s="37" t="s">
        <v>15</v>
      </c>
      <c r="O17" s="60"/>
      <c r="P17" s="57">
        <v>186789.34000000003</v>
      </c>
      <c r="Q17" s="57">
        <v>299839.81999999995</v>
      </c>
      <c r="R17" s="57">
        <v>486629.16</v>
      </c>
    </row>
    <row r="18" spans="2:18" s="58" customFormat="1" ht="15" x14ac:dyDescent="0.25">
      <c r="B18" s="37">
        <v>6</v>
      </c>
      <c r="C18" s="37">
        <v>26568</v>
      </c>
      <c r="D18" s="34" t="s">
        <v>24</v>
      </c>
      <c r="E18" s="34">
        <v>66666666</v>
      </c>
      <c r="F18" s="53">
        <v>500000</v>
      </c>
      <c r="G18" s="54">
        <v>36531</v>
      </c>
      <c r="H18" s="54">
        <v>42374</v>
      </c>
      <c r="I18" s="53">
        <v>4578.916666666667</v>
      </c>
      <c r="J18" s="34" t="s">
        <v>115</v>
      </c>
      <c r="K18" s="55">
        <v>0.05</v>
      </c>
      <c r="L18" s="53"/>
      <c r="M18" s="53"/>
      <c r="N18" s="37" t="s">
        <v>15</v>
      </c>
      <c r="O18" s="59"/>
      <c r="P18" s="57">
        <v>41667</v>
      </c>
      <c r="Q18" s="57">
        <v>416666</v>
      </c>
      <c r="R18" s="57">
        <v>458333</v>
      </c>
    </row>
    <row r="19" spans="2:18" s="58" customFormat="1" ht="15" x14ac:dyDescent="0.25">
      <c r="B19" s="61">
        <v>7</v>
      </c>
      <c r="C19" s="61">
        <v>26110</v>
      </c>
      <c r="D19" s="58" t="s">
        <v>16</v>
      </c>
      <c r="E19" s="58">
        <v>77777777</v>
      </c>
      <c r="F19" s="62">
        <v>600000</v>
      </c>
      <c r="G19" s="54">
        <v>36532</v>
      </c>
      <c r="H19" s="54">
        <v>42375</v>
      </c>
      <c r="I19" s="53">
        <v>11186.329166666668</v>
      </c>
      <c r="J19" s="34" t="s">
        <v>116</v>
      </c>
      <c r="K19" s="63">
        <v>9.7500000000000003E-2</v>
      </c>
      <c r="L19" s="62"/>
      <c r="M19" s="62"/>
      <c r="N19" s="61" t="s">
        <v>15</v>
      </c>
      <c r="O19" s="60"/>
      <c r="P19" s="57">
        <v>84805.950000000012</v>
      </c>
      <c r="Q19" s="57">
        <v>341064.05</v>
      </c>
      <c r="R19" s="57">
        <v>425870</v>
      </c>
    </row>
    <row r="20" spans="2:18" s="58" customFormat="1" ht="15" x14ac:dyDescent="0.25">
      <c r="B20" s="61">
        <v>8</v>
      </c>
      <c r="C20" s="61">
        <v>26101</v>
      </c>
      <c r="D20" s="58" t="s">
        <v>14</v>
      </c>
      <c r="E20" s="58">
        <v>88888888</v>
      </c>
      <c r="F20" s="62">
        <v>500000</v>
      </c>
      <c r="G20" s="54">
        <v>36533</v>
      </c>
      <c r="H20" s="54">
        <v>42376</v>
      </c>
      <c r="I20" s="53">
        <v>11060.981666666668</v>
      </c>
      <c r="J20" s="34" t="s">
        <v>117</v>
      </c>
      <c r="K20" s="63">
        <v>0.109</v>
      </c>
      <c r="L20" s="62"/>
      <c r="M20" s="62"/>
      <c r="N20" s="61" t="s">
        <v>15</v>
      </c>
      <c r="O20" s="60"/>
      <c r="P20" s="57">
        <v>87997.780000000028</v>
      </c>
      <c r="Q20" s="57">
        <v>273870.21999999997</v>
      </c>
      <c r="R20" s="57">
        <v>361868</v>
      </c>
    </row>
    <row r="21" spans="2:18" s="58" customFormat="1" ht="15" x14ac:dyDescent="0.25">
      <c r="B21" s="37">
        <v>9</v>
      </c>
      <c r="C21" s="37">
        <v>26164</v>
      </c>
      <c r="D21" s="34" t="s">
        <v>20</v>
      </c>
      <c r="E21" s="58">
        <v>99999999</v>
      </c>
      <c r="F21" s="53">
        <v>30000</v>
      </c>
      <c r="G21" s="54">
        <v>36534</v>
      </c>
      <c r="H21" s="54">
        <v>42377</v>
      </c>
      <c r="I21" s="53">
        <v>6855.416666666667</v>
      </c>
      <c r="J21" s="34" t="s">
        <v>118</v>
      </c>
      <c r="K21" s="55">
        <v>0.1085</v>
      </c>
      <c r="L21" s="53"/>
      <c r="M21" s="53"/>
      <c r="N21" s="37" t="s">
        <v>15</v>
      </c>
      <c r="O21" s="60"/>
      <c r="P21" s="57">
        <v>76819</v>
      </c>
      <c r="Q21" s="57">
        <v>56003</v>
      </c>
      <c r="R21" s="57">
        <v>132822</v>
      </c>
    </row>
    <row r="22" spans="2:18" s="58" customFormat="1" ht="15" x14ac:dyDescent="0.25">
      <c r="B22" s="37">
        <v>10</v>
      </c>
      <c r="C22" s="61">
        <v>26116</v>
      </c>
      <c r="D22" s="58" t="s">
        <v>17</v>
      </c>
      <c r="E22" s="58">
        <v>10101010</v>
      </c>
      <c r="F22" s="62">
        <v>900000</v>
      </c>
      <c r="G22" s="54">
        <v>36535</v>
      </c>
      <c r="H22" s="54">
        <v>42378</v>
      </c>
      <c r="I22" s="53">
        <v>23995.410000000003</v>
      </c>
      <c r="J22" s="34" t="s">
        <v>119</v>
      </c>
      <c r="K22" s="63">
        <v>7.8E-2</v>
      </c>
      <c r="L22" s="62"/>
      <c r="M22" s="62"/>
      <c r="N22" s="37" t="s">
        <v>15</v>
      </c>
      <c r="O22" s="60"/>
      <c r="P22" s="57">
        <v>257238.92000000004</v>
      </c>
      <c r="Q22" s="57">
        <v>311927.07999999996</v>
      </c>
      <c r="R22" s="57">
        <v>569166</v>
      </c>
    </row>
    <row r="23" spans="2:18" ht="13.5" thickBot="1" x14ac:dyDescent="0.25">
      <c r="L23" s="64">
        <v>6903694.3200000003</v>
      </c>
      <c r="P23" s="64">
        <v>1218065.42</v>
      </c>
      <c r="Q23" s="64">
        <v>8257292.7400000002</v>
      </c>
      <c r="R23" s="64">
        <v>9475358.1600000001</v>
      </c>
    </row>
    <row r="24" spans="2:18" ht="13.5" thickTop="1" x14ac:dyDescent="0.2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selection activeCell="A8" sqref="A8:E14"/>
    </sheetView>
  </sheetViews>
  <sheetFormatPr defaultRowHeight="15" x14ac:dyDescent="0.25"/>
  <cols>
    <col min="1" max="1" width="4.140625" style="1" customWidth="1"/>
    <col min="2" max="2" width="10.42578125" style="1" customWidth="1"/>
    <col min="3" max="3" width="27" style="1" customWidth="1"/>
    <col min="4" max="4" width="17.42578125" style="1" customWidth="1"/>
    <col min="5" max="5" width="20.28515625" style="1" customWidth="1"/>
    <col min="6" max="6" width="12.140625" style="1" bestFit="1" customWidth="1"/>
    <col min="7" max="7" width="19.28515625" style="1" hidden="1" customWidth="1"/>
    <col min="8" max="8" width="14.42578125" style="1" bestFit="1" customWidth="1"/>
    <col min="9" max="9" width="8.85546875" style="1" bestFit="1" customWidth="1"/>
    <col min="10" max="10" width="10.140625" style="1" bestFit="1" customWidth="1"/>
    <col min="11" max="11" width="4" style="1" hidden="1" customWidth="1"/>
    <col min="12" max="12" width="12.28515625" style="1" customWidth="1"/>
    <col min="13" max="13" width="10.5703125" style="1" bestFit="1" customWidth="1"/>
    <col min="14" max="14" width="10.7109375" style="1" customWidth="1"/>
    <col min="15" max="15" width="10.85546875" style="1" customWidth="1"/>
    <col min="16" max="16" width="11" style="1" customWidth="1"/>
    <col min="17" max="18" width="10.140625" style="1" customWidth="1"/>
    <col min="19" max="19" width="2.42578125" style="1" customWidth="1"/>
    <col min="20" max="23" width="4.28515625" style="1" customWidth="1"/>
    <col min="24" max="257" width="9.140625" style="1"/>
    <col min="258" max="258" width="4.140625" style="1" customWidth="1"/>
    <col min="259" max="259" width="10.42578125" style="1" customWidth="1"/>
    <col min="260" max="260" width="27" style="1" customWidth="1"/>
    <col min="261" max="261" width="17.42578125" style="1" customWidth="1"/>
    <col min="262" max="262" width="20.28515625" style="1" customWidth="1"/>
    <col min="263" max="263" width="12.140625" style="1" bestFit="1" customWidth="1"/>
    <col min="264" max="264" width="0" style="1" hidden="1" customWidth="1"/>
    <col min="265" max="265" width="14.42578125" style="1" bestFit="1" customWidth="1"/>
    <col min="266" max="266" width="8.85546875" style="1" bestFit="1" customWidth="1"/>
    <col min="267" max="267" width="10.140625" style="1" bestFit="1" customWidth="1"/>
    <col min="268" max="268" width="0" style="1" hidden="1" customWidth="1"/>
    <col min="269" max="269" width="10.140625" style="1" customWidth="1"/>
    <col min="270" max="270" width="10.7109375" style="1" customWidth="1"/>
    <col min="271" max="271" width="10.85546875" style="1" customWidth="1"/>
    <col min="272" max="272" width="11" style="1" customWidth="1"/>
    <col min="273" max="274" width="10.140625" style="1" customWidth="1"/>
    <col min="275" max="275" width="2.42578125" style="1" customWidth="1"/>
    <col min="276" max="279" width="4.28515625" style="1" customWidth="1"/>
    <col min="280" max="513" width="9.140625" style="1"/>
    <col min="514" max="514" width="4.140625" style="1" customWidth="1"/>
    <col min="515" max="515" width="10.42578125" style="1" customWidth="1"/>
    <col min="516" max="516" width="27" style="1" customWidth="1"/>
    <col min="517" max="517" width="17.42578125" style="1" customWidth="1"/>
    <col min="518" max="518" width="20.28515625" style="1" customWidth="1"/>
    <col min="519" max="519" width="12.140625" style="1" bestFit="1" customWidth="1"/>
    <col min="520" max="520" width="0" style="1" hidden="1" customWidth="1"/>
    <col min="521" max="521" width="14.42578125" style="1" bestFit="1" customWidth="1"/>
    <col min="522" max="522" width="8.85546875" style="1" bestFit="1" customWidth="1"/>
    <col min="523" max="523" width="10.140625" style="1" bestFit="1" customWidth="1"/>
    <col min="524" max="524" width="0" style="1" hidden="1" customWidth="1"/>
    <col min="525" max="525" width="10.140625" style="1" customWidth="1"/>
    <col min="526" max="526" width="10.7109375" style="1" customWidth="1"/>
    <col min="527" max="527" width="10.85546875" style="1" customWidth="1"/>
    <col min="528" max="528" width="11" style="1" customWidth="1"/>
    <col min="529" max="530" width="10.140625" style="1" customWidth="1"/>
    <col min="531" max="531" width="2.42578125" style="1" customWidth="1"/>
    <col min="532" max="535" width="4.28515625" style="1" customWidth="1"/>
    <col min="536" max="769" width="9.140625" style="1"/>
    <col min="770" max="770" width="4.140625" style="1" customWidth="1"/>
    <col min="771" max="771" width="10.42578125" style="1" customWidth="1"/>
    <col min="772" max="772" width="27" style="1" customWidth="1"/>
    <col min="773" max="773" width="17.42578125" style="1" customWidth="1"/>
    <col min="774" max="774" width="20.28515625" style="1" customWidth="1"/>
    <col min="775" max="775" width="12.140625" style="1" bestFit="1" customWidth="1"/>
    <col min="776" max="776" width="0" style="1" hidden="1" customWidth="1"/>
    <col min="777" max="777" width="14.42578125" style="1" bestFit="1" customWidth="1"/>
    <col min="778" max="778" width="8.85546875" style="1" bestFit="1" customWidth="1"/>
    <col min="779" max="779" width="10.140625" style="1" bestFit="1" customWidth="1"/>
    <col min="780" max="780" width="0" style="1" hidden="1" customWidth="1"/>
    <col min="781" max="781" width="10.140625" style="1" customWidth="1"/>
    <col min="782" max="782" width="10.7109375" style="1" customWidth="1"/>
    <col min="783" max="783" width="10.85546875" style="1" customWidth="1"/>
    <col min="784" max="784" width="11" style="1" customWidth="1"/>
    <col min="785" max="786" width="10.140625" style="1" customWidth="1"/>
    <col min="787" max="787" width="2.42578125" style="1" customWidth="1"/>
    <col min="788" max="791" width="4.28515625" style="1" customWidth="1"/>
    <col min="792" max="1025" width="9.140625" style="1"/>
    <col min="1026" max="1026" width="4.140625" style="1" customWidth="1"/>
    <col min="1027" max="1027" width="10.42578125" style="1" customWidth="1"/>
    <col min="1028" max="1028" width="27" style="1" customWidth="1"/>
    <col min="1029" max="1029" width="17.42578125" style="1" customWidth="1"/>
    <col min="1030" max="1030" width="20.28515625" style="1" customWidth="1"/>
    <col min="1031" max="1031" width="12.140625" style="1" bestFit="1" customWidth="1"/>
    <col min="1032" max="1032" width="0" style="1" hidden="1" customWidth="1"/>
    <col min="1033" max="1033" width="14.42578125" style="1" bestFit="1" customWidth="1"/>
    <col min="1034" max="1034" width="8.85546875" style="1" bestFit="1" customWidth="1"/>
    <col min="1035" max="1035" width="10.140625" style="1" bestFit="1" customWidth="1"/>
    <col min="1036" max="1036" width="0" style="1" hidden="1" customWidth="1"/>
    <col min="1037" max="1037" width="10.140625" style="1" customWidth="1"/>
    <col min="1038" max="1038" width="10.7109375" style="1" customWidth="1"/>
    <col min="1039" max="1039" width="10.85546875" style="1" customWidth="1"/>
    <col min="1040" max="1040" width="11" style="1" customWidth="1"/>
    <col min="1041" max="1042" width="10.140625" style="1" customWidth="1"/>
    <col min="1043" max="1043" width="2.42578125" style="1" customWidth="1"/>
    <col min="1044" max="1047" width="4.28515625" style="1" customWidth="1"/>
    <col min="1048" max="1281" width="9.140625" style="1"/>
    <col min="1282" max="1282" width="4.140625" style="1" customWidth="1"/>
    <col min="1283" max="1283" width="10.42578125" style="1" customWidth="1"/>
    <col min="1284" max="1284" width="27" style="1" customWidth="1"/>
    <col min="1285" max="1285" width="17.42578125" style="1" customWidth="1"/>
    <col min="1286" max="1286" width="20.28515625" style="1" customWidth="1"/>
    <col min="1287" max="1287" width="12.140625" style="1" bestFit="1" customWidth="1"/>
    <col min="1288" max="1288" width="0" style="1" hidden="1" customWidth="1"/>
    <col min="1289" max="1289" width="14.42578125" style="1" bestFit="1" customWidth="1"/>
    <col min="1290" max="1290" width="8.85546875" style="1" bestFit="1" customWidth="1"/>
    <col min="1291" max="1291" width="10.140625" style="1" bestFit="1" customWidth="1"/>
    <col min="1292" max="1292" width="0" style="1" hidden="1" customWidth="1"/>
    <col min="1293" max="1293" width="10.140625" style="1" customWidth="1"/>
    <col min="1294" max="1294" width="10.7109375" style="1" customWidth="1"/>
    <col min="1295" max="1295" width="10.85546875" style="1" customWidth="1"/>
    <col min="1296" max="1296" width="11" style="1" customWidth="1"/>
    <col min="1297" max="1298" width="10.140625" style="1" customWidth="1"/>
    <col min="1299" max="1299" width="2.42578125" style="1" customWidth="1"/>
    <col min="1300" max="1303" width="4.28515625" style="1" customWidth="1"/>
    <col min="1304" max="1537" width="9.140625" style="1"/>
    <col min="1538" max="1538" width="4.140625" style="1" customWidth="1"/>
    <col min="1539" max="1539" width="10.42578125" style="1" customWidth="1"/>
    <col min="1540" max="1540" width="27" style="1" customWidth="1"/>
    <col min="1541" max="1541" width="17.42578125" style="1" customWidth="1"/>
    <col min="1542" max="1542" width="20.28515625" style="1" customWidth="1"/>
    <col min="1543" max="1543" width="12.140625" style="1" bestFit="1" customWidth="1"/>
    <col min="1544" max="1544" width="0" style="1" hidden="1" customWidth="1"/>
    <col min="1545" max="1545" width="14.42578125" style="1" bestFit="1" customWidth="1"/>
    <col min="1546" max="1546" width="8.85546875" style="1" bestFit="1" customWidth="1"/>
    <col min="1547" max="1547" width="10.140625" style="1" bestFit="1" customWidth="1"/>
    <col min="1548" max="1548" width="0" style="1" hidden="1" customWidth="1"/>
    <col min="1549" max="1549" width="10.140625" style="1" customWidth="1"/>
    <col min="1550" max="1550" width="10.7109375" style="1" customWidth="1"/>
    <col min="1551" max="1551" width="10.85546875" style="1" customWidth="1"/>
    <col min="1552" max="1552" width="11" style="1" customWidth="1"/>
    <col min="1553" max="1554" width="10.140625" style="1" customWidth="1"/>
    <col min="1555" max="1555" width="2.42578125" style="1" customWidth="1"/>
    <col min="1556" max="1559" width="4.28515625" style="1" customWidth="1"/>
    <col min="1560" max="1793" width="9.140625" style="1"/>
    <col min="1794" max="1794" width="4.140625" style="1" customWidth="1"/>
    <col min="1795" max="1795" width="10.42578125" style="1" customWidth="1"/>
    <col min="1796" max="1796" width="27" style="1" customWidth="1"/>
    <col min="1797" max="1797" width="17.42578125" style="1" customWidth="1"/>
    <col min="1798" max="1798" width="20.28515625" style="1" customWidth="1"/>
    <col min="1799" max="1799" width="12.140625" style="1" bestFit="1" customWidth="1"/>
    <col min="1800" max="1800" width="0" style="1" hidden="1" customWidth="1"/>
    <col min="1801" max="1801" width="14.42578125" style="1" bestFit="1" customWidth="1"/>
    <col min="1802" max="1802" width="8.85546875" style="1" bestFit="1" customWidth="1"/>
    <col min="1803" max="1803" width="10.140625" style="1" bestFit="1" customWidth="1"/>
    <col min="1804" max="1804" width="0" style="1" hidden="1" customWidth="1"/>
    <col min="1805" max="1805" width="10.140625" style="1" customWidth="1"/>
    <col min="1806" max="1806" width="10.7109375" style="1" customWidth="1"/>
    <col min="1807" max="1807" width="10.85546875" style="1" customWidth="1"/>
    <col min="1808" max="1808" width="11" style="1" customWidth="1"/>
    <col min="1809" max="1810" width="10.140625" style="1" customWidth="1"/>
    <col min="1811" max="1811" width="2.42578125" style="1" customWidth="1"/>
    <col min="1812" max="1815" width="4.28515625" style="1" customWidth="1"/>
    <col min="1816" max="2049" width="9.140625" style="1"/>
    <col min="2050" max="2050" width="4.140625" style="1" customWidth="1"/>
    <col min="2051" max="2051" width="10.42578125" style="1" customWidth="1"/>
    <col min="2052" max="2052" width="27" style="1" customWidth="1"/>
    <col min="2053" max="2053" width="17.42578125" style="1" customWidth="1"/>
    <col min="2054" max="2054" width="20.28515625" style="1" customWidth="1"/>
    <col min="2055" max="2055" width="12.140625" style="1" bestFit="1" customWidth="1"/>
    <col min="2056" max="2056" width="0" style="1" hidden="1" customWidth="1"/>
    <col min="2057" max="2057" width="14.42578125" style="1" bestFit="1" customWidth="1"/>
    <col min="2058" max="2058" width="8.85546875" style="1" bestFit="1" customWidth="1"/>
    <col min="2059" max="2059" width="10.140625" style="1" bestFit="1" customWidth="1"/>
    <col min="2060" max="2060" width="0" style="1" hidden="1" customWidth="1"/>
    <col min="2061" max="2061" width="10.140625" style="1" customWidth="1"/>
    <col min="2062" max="2062" width="10.7109375" style="1" customWidth="1"/>
    <col min="2063" max="2063" width="10.85546875" style="1" customWidth="1"/>
    <col min="2064" max="2064" width="11" style="1" customWidth="1"/>
    <col min="2065" max="2066" width="10.140625" style="1" customWidth="1"/>
    <col min="2067" max="2067" width="2.42578125" style="1" customWidth="1"/>
    <col min="2068" max="2071" width="4.28515625" style="1" customWidth="1"/>
    <col min="2072" max="2305" width="9.140625" style="1"/>
    <col min="2306" max="2306" width="4.140625" style="1" customWidth="1"/>
    <col min="2307" max="2307" width="10.42578125" style="1" customWidth="1"/>
    <col min="2308" max="2308" width="27" style="1" customWidth="1"/>
    <col min="2309" max="2309" width="17.42578125" style="1" customWidth="1"/>
    <col min="2310" max="2310" width="20.28515625" style="1" customWidth="1"/>
    <col min="2311" max="2311" width="12.140625" style="1" bestFit="1" customWidth="1"/>
    <col min="2312" max="2312" width="0" style="1" hidden="1" customWidth="1"/>
    <col min="2313" max="2313" width="14.42578125" style="1" bestFit="1" customWidth="1"/>
    <col min="2314" max="2314" width="8.85546875" style="1" bestFit="1" customWidth="1"/>
    <col min="2315" max="2315" width="10.140625" style="1" bestFit="1" customWidth="1"/>
    <col min="2316" max="2316" width="0" style="1" hidden="1" customWidth="1"/>
    <col min="2317" max="2317" width="10.140625" style="1" customWidth="1"/>
    <col min="2318" max="2318" width="10.7109375" style="1" customWidth="1"/>
    <col min="2319" max="2319" width="10.85546875" style="1" customWidth="1"/>
    <col min="2320" max="2320" width="11" style="1" customWidth="1"/>
    <col min="2321" max="2322" width="10.140625" style="1" customWidth="1"/>
    <col min="2323" max="2323" width="2.42578125" style="1" customWidth="1"/>
    <col min="2324" max="2327" width="4.28515625" style="1" customWidth="1"/>
    <col min="2328" max="2561" width="9.140625" style="1"/>
    <col min="2562" max="2562" width="4.140625" style="1" customWidth="1"/>
    <col min="2563" max="2563" width="10.42578125" style="1" customWidth="1"/>
    <col min="2564" max="2564" width="27" style="1" customWidth="1"/>
    <col min="2565" max="2565" width="17.42578125" style="1" customWidth="1"/>
    <col min="2566" max="2566" width="20.28515625" style="1" customWidth="1"/>
    <col min="2567" max="2567" width="12.140625" style="1" bestFit="1" customWidth="1"/>
    <col min="2568" max="2568" width="0" style="1" hidden="1" customWidth="1"/>
    <col min="2569" max="2569" width="14.42578125" style="1" bestFit="1" customWidth="1"/>
    <col min="2570" max="2570" width="8.85546875" style="1" bestFit="1" customWidth="1"/>
    <col min="2571" max="2571" width="10.140625" style="1" bestFit="1" customWidth="1"/>
    <col min="2572" max="2572" width="0" style="1" hidden="1" customWidth="1"/>
    <col min="2573" max="2573" width="10.140625" style="1" customWidth="1"/>
    <col min="2574" max="2574" width="10.7109375" style="1" customWidth="1"/>
    <col min="2575" max="2575" width="10.85546875" style="1" customWidth="1"/>
    <col min="2576" max="2576" width="11" style="1" customWidth="1"/>
    <col min="2577" max="2578" width="10.140625" style="1" customWidth="1"/>
    <col min="2579" max="2579" width="2.42578125" style="1" customWidth="1"/>
    <col min="2580" max="2583" width="4.28515625" style="1" customWidth="1"/>
    <col min="2584" max="2817" width="9.140625" style="1"/>
    <col min="2818" max="2818" width="4.140625" style="1" customWidth="1"/>
    <col min="2819" max="2819" width="10.42578125" style="1" customWidth="1"/>
    <col min="2820" max="2820" width="27" style="1" customWidth="1"/>
    <col min="2821" max="2821" width="17.42578125" style="1" customWidth="1"/>
    <col min="2822" max="2822" width="20.28515625" style="1" customWidth="1"/>
    <col min="2823" max="2823" width="12.140625" style="1" bestFit="1" customWidth="1"/>
    <col min="2824" max="2824" width="0" style="1" hidden="1" customWidth="1"/>
    <col min="2825" max="2825" width="14.42578125" style="1" bestFit="1" customWidth="1"/>
    <col min="2826" max="2826" width="8.85546875" style="1" bestFit="1" customWidth="1"/>
    <col min="2827" max="2827" width="10.140625" style="1" bestFit="1" customWidth="1"/>
    <col min="2828" max="2828" width="0" style="1" hidden="1" customWidth="1"/>
    <col min="2829" max="2829" width="10.140625" style="1" customWidth="1"/>
    <col min="2830" max="2830" width="10.7109375" style="1" customWidth="1"/>
    <col min="2831" max="2831" width="10.85546875" style="1" customWidth="1"/>
    <col min="2832" max="2832" width="11" style="1" customWidth="1"/>
    <col min="2833" max="2834" width="10.140625" style="1" customWidth="1"/>
    <col min="2835" max="2835" width="2.42578125" style="1" customWidth="1"/>
    <col min="2836" max="2839" width="4.28515625" style="1" customWidth="1"/>
    <col min="2840" max="3073" width="9.140625" style="1"/>
    <col min="3074" max="3074" width="4.140625" style="1" customWidth="1"/>
    <col min="3075" max="3075" width="10.42578125" style="1" customWidth="1"/>
    <col min="3076" max="3076" width="27" style="1" customWidth="1"/>
    <col min="3077" max="3077" width="17.42578125" style="1" customWidth="1"/>
    <col min="3078" max="3078" width="20.28515625" style="1" customWidth="1"/>
    <col min="3079" max="3079" width="12.140625" style="1" bestFit="1" customWidth="1"/>
    <col min="3080" max="3080" width="0" style="1" hidden="1" customWidth="1"/>
    <col min="3081" max="3081" width="14.42578125" style="1" bestFit="1" customWidth="1"/>
    <col min="3082" max="3082" width="8.85546875" style="1" bestFit="1" customWidth="1"/>
    <col min="3083" max="3083" width="10.140625" style="1" bestFit="1" customWidth="1"/>
    <col min="3084" max="3084" width="0" style="1" hidden="1" customWidth="1"/>
    <col min="3085" max="3085" width="10.140625" style="1" customWidth="1"/>
    <col min="3086" max="3086" width="10.7109375" style="1" customWidth="1"/>
    <col min="3087" max="3087" width="10.85546875" style="1" customWidth="1"/>
    <col min="3088" max="3088" width="11" style="1" customWidth="1"/>
    <col min="3089" max="3090" width="10.140625" style="1" customWidth="1"/>
    <col min="3091" max="3091" width="2.42578125" style="1" customWidth="1"/>
    <col min="3092" max="3095" width="4.28515625" style="1" customWidth="1"/>
    <col min="3096" max="3329" width="9.140625" style="1"/>
    <col min="3330" max="3330" width="4.140625" style="1" customWidth="1"/>
    <col min="3331" max="3331" width="10.42578125" style="1" customWidth="1"/>
    <col min="3332" max="3332" width="27" style="1" customWidth="1"/>
    <col min="3333" max="3333" width="17.42578125" style="1" customWidth="1"/>
    <col min="3334" max="3334" width="20.28515625" style="1" customWidth="1"/>
    <col min="3335" max="3335" width="12.140625" style="1" bestFit="1" customWidth="1"/>
    <col min="3336" max="3336" width="0" style="1" hidden="1" customWidth="1"/>
    <col min="3337" max="3337" width="14.42578125" style="1" bestFit="1" customWidth="1"/>
    <col min="3338" max="3338" width="8.85546875" style="1" bestFit="1" customWidth="1"/>
    <col min="3339" max="3339" width="10.140625" style="1" bestFit="1" customWidth="1"/>
    <col min="3340" max="3340" width="0" style="1" hidden="1" customWidth="1"/>
    <col min="3341" max="3341" width="10.140625" style="1" customWidth="1"/>
    <col min="3342" max="3342" width="10.7109375" style="1" customWidth="1"/>
    <col min="3343" max="3343" width="10.85546875" style="1" customWidth="1"/>
    <col min="3344" max="3344" width="11" style="1" customWidth="1"/>
    <col min="3345" max="3346" width="10.140625" style="1" customWidth="1"/>
    <col min="3347" max="3347" width="2.42578125" style="1" customWidth="1"/>
    <col min="3348" max="3351" width="4.28515625" style="1" customWidth="1"/>
    <col min="3352" max="3585" width="9.140625" style="1"/>
    <col min="3586" max="3586" width="4.140625" style="1" customWidth="1"/>
    <col min="3587" max="3587" width="10.42578125" style="1" customWidth="1"/>
    <col min="3588" max="3588" width="27" style="1" customWidth="1"/>
    <col min="3589" max="3589" width="17.42578125" style="1" customWidth="1"/>
    <col min="3590" max="3590" width="20.28515625" style="1" customWidth="1"/>
    <col min="3591" max="3591" width="12.140625" style="1" bestFit="1" customWidth="1"/>
    <col min="3592" max="3592" width="0" style="1" hidden="1" customWidth="1"/>
    <col min="3593" max="3593" width="14.42578125" style="1" bestFit="1" customWidth="1"/>
    <col min="3594" max="3594" width="8.85546875" style="1" bestFit="1" customWidth="1"/>
    <col min="3595" max="3595" width="10.140625" style="1" bestFit="1" customWidth="1"/>
    <col min="3596" max="3596" width="0" style="1" hidden="1" customWidth="1"/>
    <col min="3597" max="3597" width="10.140625" style="1" customWidth="1"/>
    <col min="3598" max="3598" width="10.7109375" style="1" customWidth="1"/>
    <col min="3599" max="3599" width="10.85546875" style="1" customWidth="1"/>
    <col min="3600" max="3600" width="11" style="1" customWidth="1"/>
    <col min="3601" max="3602" width="10.140625" style="1" customWidth="1"/>
    <col min="3603" max="3603" width="2.42578125" style="1" customWidth="1"/>
    <col min="3604" max="3607" width="4.28515625" style="1" customWidth="1"/>
    <col min="3608" max="3841" width="9.140625" style="1"/>
    <col min="3842" max="3842" width="4.140625" style="1" customWidth="1"/>
    <col min="3843" max="3843" width="10.42578125" style="1" customWidth="1"/>
    <col min="3844" max="3844" width="27" style="1" customWidth="1"/>
    <col min="3845" max="3845" width="17.42578125" style="1" customWidth="1"/>
    <col min="3846" max="3846" width="20.28515625" style="1" customWidth="1"/>
    <col min="3847" max="3847" width="12.140625" style="1" bestFit="1" customWidth="1"/>
    <col min="3848" max="3848" width="0" style="1" hidden="1" customWidth="1"/>
    <col min="3849" max="3849" width="14.42578125" style="1" bestFit="1" customWidth="1"/>
    <col min="3850" max="3850" width="8.85546875" style="1" bestFit="1" customWidth="1"/>
    <col min="3851" max="3851" width="10.140625" style="1" bestFit="1" customWidth="1"/>
    <col min="3852" max="3852" width="0" style="1" hidden="1" customWidth="1"/>
    <col min="3853" max="3853" width="10.140625" style="1" customWidth="1"/>
    <col min="3854" max="3854" width="10.7109375" style="1" customWidth="1"/>
    <col min="3855" max="3855" width="10.85546875" style="1" customWidth="1"/>
    <col min="3856" max="3856" width="11" style="1" customWidth="1"/>
    <col min="3857" max="3858" width="10.140625" style="1" customWidth="1"/>
    <col min="3859" max="3859" width="2.42578125" style="1" customWidth="1"/>
    <col min="3860" max="3863" width="4.28515625" style="1" customWidth="1"/>
    <col min="3864" max="4097" width="9.140625" style="1"/>
    <col min="4098" max="4098" width="4.140625" style="1" customWidth="1"/>
    <col min="4099" max="4099" width="10.42578125" style="1" customWidth="1"/>
    <col min="4100" max="4100" width="27" style="1" customWidth="1"/>
    <col min="4101" max="4101" width="17.42578125" style="1" customWidth="1"/>
    <col min="4102" max="4102" width="20.28515625" style="1" customWidth="1"/>
    <col min="4103" max="4103" width="12.140625" style="1" bestFit="1" customWidth="1"/>
    <col min="4104" max="4104" width="0" style="1" hidden="1" customWidth="1"/>
    <col min="4105" max="4105" width="14.42578125" style="1" bestFit="1" customWidth="1"/>
    <col min="4106" max="4106" width="8.85546875" style="1" bestFit="1" customWidth="1"/>
    <col min="4107" max="4107" width="10.140625" style="1" bestFit="1" customWidth="1"/>
    <col min="4108" max="4108" width="0" style="1" hidden="1" customWidth="1"/>
    <col min="4109" max="4109" width="10.140625" style="1" customWidth="1"/>
    <col min="4110" max="4110" width="10.7109375" style="1" customWidth="1"/>
    <col min="4111" max="4111" width="10.85546875" style="1" customWidth="1"/>
    <col min="4112" max="4112" width="11" style="1" customWidth="1"/>
    <col min="4113" max="4114" width="10.140625" style="1" customWidth="1"/>
    <col min="4115" max="4115" width="2.42578125" style="1" customWidth="1"/>
    <col min="4116" max="4119" width="4.28515625" style="1" customWidth="1"/>
    <col min="4120" max="4353" width="9.140625" style="1"/>
    <col min="4354" max="4354" width="4.140625" style="1" customWidth="1"/>
    <col min="4355" max="4355" width="10.42578125" style="1" customWidth="1"/>
    <col min="4356" max="4356" width="27" style="1" customWidth="1"/>
    <col min="4357" max="4357" width="17.42578125" style="1" customWidth="1"/>
    <col min="4358" max="4358" width="20.28515625" style="1" customWidth="1"/>
    <col min="4359" max="4359" width="12.140625" style="1" bestFit="1" customWidth="1"/>
    <col min="4360" max="4360" width="0" style="1" hidden="1" customWidth="1"/>
    <col min="4361" max="4361" width="14.42578125" style="1" bestFit="1" customWidth="1"/>
    <col min="4362" max="4362" width="8.85546875" style="1" bestFit="1" customWidth="1"/>
    <col min="4363" max="4363" width="10.140625" style="1" bestFit="1" customWidth="1"/>
    <col min="4364" max="4364" width="0" style="1" hidden="1" customWidth="1"/>
    <col min="4365" max="4365" width="10.140625" style="1" customWidth="1"/>
    <col min="4366" max="4366" width="10.7109375" style="1" customWidth="1"/>
    <col min="4367" max="4367" width="10.85546875" style="1" customWidth="1"/>
    <col min="4368" max="4368" width="11" style="1" customWidth="1"/>
    <col min="4369" max="4370" width="10.140625" style="1" customWidth="1"/>
    <col min="4371" max="4371" width="2.42578125" style="1" customWidth="1"/>
    <col min="4372" max="4375" width="4.28515625" style="1" customWidth="1"/>
    <col min="4376" max="4609" width="9.140625" style="1"/>
    <col min="4610" max="4610" width="4.140625" style="1" customWidth="1"/>
    <col min="4611" max="4611" width="10.42578125" style="1" customWidth="1"/>
    <col min="4612" max="4612" width="27" style="1" customWidth="1"/>
    <col min="4613" max="4613" width="17.42578125" style="1" customWidth="1"/>
    <col min="4614" max="4614" width="20.28515625" style="1" customWidth="1"/>
    <col min="4615" max="4615" width="12.140625" style="1" bestFit="1" customWidth="1"/>
    <col min="4616" max="4616" width="0" style="1" hidden="1" customWidth="1"/>
    <col min="4617" max="4617" width="14.42578125" style="1" bestFit="1" customWidth="1"/>
    <col min="4618" max="4618" width="8.85546875" style="1" bestFit="1" customWidth="1"/>
    <col min="4619" max="4619" width="10.140625" style="1" bestFit="1" customWidth="1"/>
    <col min="4620" max="4620" width="0" style="1" hidden="1" customWidth="1"/>
    <col min="4621" max="4621" width="10.140625" style="1" customWidth="1"/>
    <col min="4622" max="4622" width="10.7109375" style="1" customWidth="1"/>
    <col min="4623" max="4623" width="10.85546875" style="1" customWidth="1"/>
    <col min="4624" max="4624" width="11" style="1" customWidth="1"/>
    <col min="4625" max="4626" width="10.140625" style="1" customWidth="1"/>
    <col min="4627" max="4627" width="2.42578125" style="1" customWidth="1"/>
    <col min="4628" max="4631" width="4.28515625" style="1" customWidth="1"/>
    <col min="4632" max="4865" width="9.140625" style="1"/>
    <col min="4866" max="4866" width="4.140625" style="1" customWidth="1"/>
    <col min="4867" max="4867" width="10.42578125" style="1" customWidth="1"/>
    <col min="4868" max="4868" width="27" style="1" customWidth="1"/>
    <col min="4869" max="4869" width="17.42578125" style="1" customWidth="1"/>
    <col min="4870" max="4870" width="20.28515625" style="1" customWidth="1"/>
    <col min="4871" max="4871" width="12.140625" style="1" bestFit="1" customWidth="1"/>
    <col min="4872" max="4872" width="0" style="1" hidden="1" customWidth="1"/>
    <col min="4873" max="4873" width="14.42578125" style="1" bestFit="1" customWidth="1"/>
    <col min="4874" max="4874" width="8.85546875" style="1" bestFit="1" customWidth="1"/>
    <col min="4875" max="4875" width="10.140625" style="1" bestFit="1" customWidth="1"/>
    <col min="4876" max="4876" width="0" style="1" hidden="1" customWidth="1"/>
    <col min="4877" max="4877" width="10.140625" style="1" customWidth="1"/>
    <col min="4878" max="4878" width="10.7109375" style="1" customWidth="1"/>
    <col min="4879" max="4879" width="10.85546875" style="1" customWidth="1"/>
    <col min="4880" max="4880" width="11" style="1" customWidth="1"/>
    <col min="4881" max="4882" width="10.140625" style="1" customWidth="1"/>
    <col min="4883" max="4883" width="2.42578125" style="1" customWidth="1"/>
    <col min="4884" max="4887" width="4.28515625" style="1" customWidth="1"/>
    <col min="4888" max="5121" width="9.140625" style="1"/>
    <col min="5122" max="5122" width="4.140625" style="1" customWidth="1"/>
    <col min="5123" max="5123" width="10.42578125" style="1" customWidth="1"/>
    <col min="5124" max="5124" width="27" style="1" customWidth="1"/>
    <col min="5125" max="5125" width="17.42578125" style="1" customWidth="1"/>
    <col min="5126" max="5126" width="20.28515625" style="1" customWidth="1"/>
    <col min="5127" max="5127" width="12.140625" style="1" bestFit="1" customWidth="1"/>
    <col min="5128" max="5128" width="0" style="1" hidden="1" customWidth="1"/>
    <col min="5129" max="5129" width="14.42578125" style="1" bestFit="1" customWidth="1"/>
    <col min="5130" max="5130" width="8.85546875" style="1" bestFit="1" customWidth="1"/>
    <col min="5131" max="5131" width="10.140625" style="1" bestFit="1" customWidth="1"/>
    <col min="5132" max="5132" width="0" style="1" hidden="1" customWidth="1"/>
    <col min="5133" max="5133" width="10.140625" style="1" customWidth="1"/>
    <col min="5134" max="5134" width="10.7109375" style="1" customWidth="1"/>
    <col min="5135" max="5135" width="10.85546875" style="1" customWidth="1"/>
    <col min="5136" max="5136" width="11" style="1" customWidth="1"/>
    <col min="5137" max="5138" width="10.140625" style="1" customWidth="1"/>
    <col min="5139" max="5139" width="2.42578125" style="1" customWidth="1"/>
    <col min="5140" max="5143" width="4.28515625" style="1" customWidth="1"/>
    <col min="5144" max="5377" width="9.140625" style="1"/>
    <col min="5378" max="5378" width="4.140625" style="1" customWidth="1"/>
    <col min="5379" max="5379" width="10.42578125" style="1" customWidth="1"/>
    <col min="5380" max="5380" width="27" style="1" customWidth="1"/>
    <col min="5381" max="5381" width="17.42578125" style="1" customWidth="1"/>
    <col min="5382" max="5382" width="20.28515625" style="1" customWidth="1"/>
    <col min="5383" max="5383" width="12.140625" style="1" bestFit="1" customWidth="1"/>
    <col min="5384" max="5384" width="0" style="1" hidden="1" customWidth="1"/>
    <col min="5385" max="5385" width="14.42578125" style="1" bestFit="1" customWidth="1"/>
    <col min="5386" max="5386" width="8.85546875" style="1" bestFit="1" customWidth="1"/>
    <col min="5387" max="5387" width="10.140625" style="1" bestFit="1" customWidth="1"/>
    <col min="5388" max="5388" width="0" style="1" hidden="1" customWidth="1"/>
    <col min="5389" max="5389" width="10.140625" style="1" customWidth="1"/>
    <col min="5390" max="5390" width="10.7109375" style="1" customWidth="1"/>
    <col min="5391" max="5391" width="10.85546875" style="1" customWidth="1"/>
    <col min="5392" max="5392" width="11" style="1" customWidth="1"/>
    <col min="5393" max="5394" width="10.140625" style="1" customWidth="1"/>
    <col min="5395" max="5395" width="2.42578125" style="1" customWidth="1"/>
    <col min="5396" max="5399" width="4.28515625" style="1" customWidth="1"/>
    <col min="5400" max="5633" width="9.140625" style="1"/>
    <col min="5634" max="5634" width="4.140625" style="1" customWidth="1"/>
    <col min="5635" max="5635" width="10.42578125" style="1" customWidth="1"/>
    <col min="5636" max="5636" width="27" style="1" customWidth="1"/>
    <col min="5637" max="5637" width="17.42578125" style="1" customWidth="1"/>
    <col min="5638" max="5638" width="20.28515625" style="1" customWidth="1"/>
    <col min="5639" max="5639" width="12.140625" style="1" bestFit="1" customWidth="1"/>
    <col min="5640" max="5640" width="0" style="1" hidden="1" customWidth="1"/>
    <col min="5641" max="5641" width="14.42578125" style="1" bestFit="1" customWidth="1"/>
    <col min="5642" max="5642" width="8.85546875" style="1" bestFit="1" customWidth="1"/>
    <col min="5643" max="5643" width="10.140625" style="1" bestFit="1" customWidth="1"/>
    <col min="5644" max="5644" width="0" style="1" hidden="1" customWidth="1"/>
    <col min="5645" max="5645" width="10.140625" style="1" customWidth="1"/>
    <col min="5646" max="5646" width="10.7109375" style="1" customWidth="1"/>
    <col min="5647" max="5647" width="10.85546875" style="1" customWidth="1"/>
    <col min="5648" max="5648" width="11" style="1" customWidth="1"/>
    <col min="5649" max="5650" width="10.140625" style="1" customWidth="1"/>
    <col min="5651" max="5651" width="2.42578125" style="1" customWidth="1"/>
    <col min="5652" max="5655" width="4.28515625" style="1" customWidth="1"/>
    <col min="5656" max="5889" width="9.140625" style="1"/>
    <col min="5890" max="5890" width="4.140625" style="1" customWidth="1"/>
    <col min="5891" max="5891" width="10.42578125" style="1" customWidth="1"/>
    <col min="5892" max="5892" width="27" style="1" customWidth="1"/>
    <col min="5893" max="5893" width="17.42578125" style="1" customWidth="1"/>
    <col min="5894" max="5894" width="20.28515625" style="1" customWidth="1"/>
    <col min="5895" max="5895" width="12.140625" style="1" bestFit="1" customWidth="1"/>
    <col min="5896" max="5896" width="0" style="1" hidden="1" customWidth="1"/>
    <col min="5897" max="5897" width="14.42578125" style="1" bestFit="1" customWidth="1"/>
    <col min="5898" max="5898" width="8.85546875" style="1" bestFit="1" customWidth="1"/>
    <col min="5899" max="5899" width="10.140625" style="1" bestFit="1" customWidth="1"/>
    <col min="5900" max="5900" width="0" style="1" hidden="1" customWidth="1"/>
    <col min="5901" max="5901" width="10.140625" style="1" customWidth="1"/>
    <col min="5902" max="5902" width="10.7109375" style="1" customWidth="1"/>
    <col min="5903" max="5903" width="10.85546875" style="1" customWidth="1"/>
    <col min="5904" max="5904" width="11" style="1" customWidth="1"/>
    <col min="5905" max="5906" width="10.140625" style="1" customWidth="1"/>
    <col min="5907" max="5907" width="2.42578125" style="1" customWidth="1"/>
    <col min="5908" max="5911" width="4.28515625" style="1" customWidth="1"/>
    <col min="5912" max="6145" width="9.140625" style="1"/>
    <col min="6146" max="6146" width="4.140625" style="1" customWidth="1"/>
    <col min="6147" max="6147" width="10.42578125" style="1" customWidth="1"/>
    <col min="6148" max="6148" width="27" style="1" customWidth="1"/>
    <col min="6149" max="6149" width="17.42578125" style="1" customWidth="1"/>
    <col min="6150" max="6150" width="20.28515625" style="1" customWidth="1"/>
    <col min="6151" max="6151" width="12.140625" style="1" bestFit="1" customWidth="1"/>
    <col min="6152" max="6152" width="0" style="1" hidden="1" customWidth="1"/>
    <col min="6153" max="6153" width="14.42578125" style="1" bestFit="1" customWidth="1"/>
    <col min="6154" max="6154" width="8.85546875" style="1" bestFit="1" customWidth="1"/>
    <col min="6155" max="6155" width="10.140625" style="1" bestFit="1" customWidth="1"/>
    <col min="6156" max="6156" width="0" style="1" hidden="1" customWidth="1"/>
    <col min="6157" max="6157" width="10.140625" style="1" customWidth="1"/>
    <col min="6158" max="6158" width="10.7109375" style="1" customWidth="1"/>
    <col min="6159" max="6159" width="10.85546875" style="1" customWidth="1"/>
    <col min="6160" max="6160" width="11" style="1" customWidth="1"/>
    <col min="6161" max="6162" width="10.140625" style="1" customWidth="1"/>
    <col min="6163" max="6163" width="2.42578125" style="1" customWidth="1"/>
    <col min="6164" max="6167" width="4.28515625" style="1" customWidth="1"/>
    <col min="6168" max="6401" width="9.140625" style="1"/>
    <col min="6402" max="6402" width="4.140625" style="1" customWidth="1"/>
    <col min="6403" max="6403" width="10.42578125" style="1" customWidth="1"/>
    <col min="6404" max="6404" width="27" style="1" customWidth="1"/>
    <col min="6405" max="6405" width="17.42578125" style="1" customWidth="1"/>
    <col min="6406" max="6406" width="20.28515625" style="1" customWidth="1"/>
    <col min="6407" max="6407" width="12.140625" style="1" bestFit="1" customWidth="1"/>
    <col min="6408" max="6408" width="0" style="1" hidden="1" customWidth="1"/>
    <col min="6409" max="6409" width="14.42578125" style="1" bestFit="1" customWidth="1"/>
    <col min="6410" max="6410" width="8.85546875" style="1" bestFit="1" customWidth="1"/>
    <col min="6411" max="6411" width="10.140625" style="1" bestFit="1" customWidth="1"/>
    <col min="6412" max="6412" width="0" style="1" hidden="1" customWidth="1"/>
    <col min="6413" max="6413" width="10.140625" style="1" customWidth="1"/>
    <col min="6414" max="6414" width="10.7109375" style="1" customWidth="1"/>
    <col min="6415" max="6415" width="10.85546875" style="1" customWidth="1"/>
    <col min="6416" max="6416" width="11" style="1" customWidth="1"/>
    <col min="6417" max="6418" width="10.140625" style="1" customWidth="1"/>
    <col min="6419" max="6419" width="2.42578125" style="1" customWidth="1"/>
    <col min="6420" max="6423" width="4.28515625" style="1" customWidth="1"/>
    <col min="6424" max="6657" width="9.140625" style="1"/>
    <col min="6658" max="6658" width="4.140625" style="1" customWidth="1"/>
    <col min="6659" max="6659" width="10.42578125" style="1" customWidth="1"/>
    <col min="6660" max="6660" width="27" style="1" customWidth="1"/>
    <col min="6661" max="6661" width="17.42578125" style="1" customWidth="1"/>
    <col min="6662" max="6662" width="20.28515625" style="1" customWidth="1"/>
    <col min="6663" max="6663" width="12.140625" style="1" bestFit="1" customWidth="1"/>
    <col min="6664" max="6664" width="0" style="1" hidden="1" customWidth="1"/>
    <col min="6665" max="6665" width="14.42578125" style="1" bestFit="1" customWidth="1"/>
    <col min="6666" max="6666" width="8.85546875" style="1" bestFit="1" customWidth="1"/>
    <col min="6667" max="6667" width="10.140625" style="1" bestFit="1" customWidth="1"/>
    <col min="6668" max="6668" width="0" style="1" hidden="1" customWidth="1"/>
    <col min="6669" max="6669" width="10.140625" style="1" customWidth="1"/>
    <col min="6670" max="6670" width="10.7109375" style="1" customWidth="1"/>
    <col min="6671" max="6671" width="10.85546875" style="1" customWidth="1"/>
    <col min="6672" max="6672" width="11" style="1" customWidth="1"/>
    <col min="6673" max="6674" width="10.140625" style="1" customWidth="1"/>
    <col min="6675" max="6675" width="2.42578125" style="1" customWidth="1"/>
    <col min="6676" max="6679" width="4.28515625" style="1" customWidth="1"/>
    <col min="6680" max="6913" width="9.140625" style="1"/>
    <col min="6914" max="6914" width="4.140625" style="1" customWidth="1"/>
    <col min="6915" max="6915" width="10.42578125" style="1" customWidth="1"/>
    <col min="6916" max="6916" width="27" style="1" customWidth="1"/>
    <col min="6917" max="6917" width="17.42578125" style="1" customWidth="1"/>
    <col min="6918" max="6918" width="20.28515625" style="1" customWidth="1"/>
    <col min="6919" max="6919" width="12.140625" style="1" bestFit="1" customWidth="1"/>
    <col min="6920" max="6920" width="0" style="1" hidden="1" customWidth="1"/>
    <col min="6921" max="6921" width="14.42578125" style="1" bestFit="1" customWidth="1"/>
    <col min="6922" max="6922" width="8.85546875" style="1" bestFit="1" customWidth="1"/>
    <col min="6923" max="6923" width="10.140625" style="1" bestFit="1" customWidth="1"/>
    <col min="6924" max="6924" width="0" style="1" hidden="1" customWidth="1"/>
    <col min="6925" max="6925" width="10.140625" style="1" customWidth="1"/>
    <col min="6926" max="6926" width="10.7109375" style="1" customWidth="1"/>
    <col min="6927" max="6927" width="10.85546875" style="1" customWidth="1"/>
    <col min="6928" max="6928" width="11" style="1" customWidth="1"/>
    <col min="6929" max="6930" width="10.140625" style="1" customWidth="1"/>
    <col min="6931" max="6931" width="2.42578125" style="1" customWidth="1"/>
    <col min="6932" max="6935" width="4.28515625" style="1" customWidth="1"/>
    <col min="6936" max="7169" width="9.140625" style="1"/>
    <col min="7170" max="7170" width="4.140625" style="1" customWidth="1"/>
    <col min="7171" max="7171" width="10.42578125" style="1" customWidth="1"/>
    <col min="7172" max="7172" width="27" style="1" customWidth="1"/>
    <col min="7173" max="7173" width="17.42578125" style="1" customWidth="1"/>
    <col min="7174" max="7174" width="20.28515625" style="1" customWidth="1"/>
    <col min="7175" max="7175" width="12.140625" style="1" bestFit="1" customWidth="1"/>
    <col min="7176" max="7176" width="0" style="1" hidden="1" customWidth="1"/>
    <col min="7177" max="7177" width="14.42578125" style="1" bestFit="1" customWidth="1"/>
    <col min="7178" max="7178" width="8.85546875" style="1" bestFit="1" customWidth="1"/>
    <col min="7179" max="7179" width="10.140625" style="1" bestFit="1" customWidth="1"/>
    <col min="7180" max="7180" width="0" style="1" hidden="1" customWidth="1"/>
    <col min="7181" max="7181" width="10.140625" style="1" customWidth="1"/>
    <col min="7182" max="7182" width="10.7109375" style="1" customWidth="1"/>
    <col min="7183" max="7183" width="10.85546875" style="1" customWidth="1"/>
    <col min="7184" max="7184" width="11" style="1" customWidth="1"/>
    <col min="7185" max="7186" width="10.140625" style="1" customWidth="1"/>
    <col min="7187" max="7187" width="2.42578125" style="1" customWidth="1"/>
    <col min="7188" max="7191" width="4.28515625" style="1" customWidth="1"/>
    <col min="7192" max="7425" width="9.140625" style="1"/>
    <col min="7426" max="7426" width="4.140625" style="1" customWidth="1"/>
    <col min="7427" max="7427" width="10.42578125" style="1" customWidth="1"/>
    <col min="7428" max="7428" width="27" style="1" customWidth="1"/>
    <col min="7429" max="7429" width="17.42578125" style="1" customWidth="1"/>
    <col min="7430" max="7430" width="20.28515625" style="1" customWidth="1"/>
    <col min="7431" max="7431" width="12.140625" style="1" bestFit="1" customWidth="1"/>
    <col min="7432" max="7432" width="0" style="1" hidden="1" customWidth="1"/>
    <col min="7433" max="7433" width="14.42578125" style="1" bestFit="1" customWidth="1"/>
    <col min="7434" max="7434" width="8.85546875" style="1" bestFit="1" customWidth="1"/>
    <col min="7435" max="7435" width="10.140625" style="1" bestFit="1" customWidth="1"/>
    <col min="7436" max="7436" width="0" style="1" hidden="1" customWidth="1"/>
    <col min="7437" max="7437" width="10.140625" style="1" customWidth="1"/>
    <col min="7438" max="7438" width="10.7109375" style="1" customWidth="1"/>
    <col min="7439" max="7439" width="10.85546875" style="1" customWidth="1"/>
    <col min="7440" max="7440" width="11" style="1" customWidth="1"/>
    <col min="7441" max="7442" width="10.140625" style="1" customWidth="1"/>
    <col min="7443" max="7443" width="2.42578125" style="1" customWidth="1"/>
    <col min="7444" max="7447" width="4.28515625" style="1" customWidth="1"/>
    <col min="7448" max="7681" width="9.140625" style="1"/>
    <col min="7682" max="7682" width="4.140625" style="1" customWidth="1"/>
    <col min="7683" max="7683" width="10.42578125" style="1" customWidth="1"/>
    <col min="7684" max="7684" width="27" style="1" customWidth="1"/>
    <col min="7685" max="7685" width="17.42578125" style="1" customWidth="1"/>
    <col min="7686" max="7686" width="20.28515625" style="1" customWidth="1"/>
    <col min="7687" max="7687" width="12.140625" style="1" bestFit="1" customWidth="1"/>
    <col min="7688" max="7688" width="0" style="1" hidden="1" customWidth="1"/>
    <col min="7689" max="7689" width="14.42578125" style="1" bestFit="1" customWidth="1"/>
    <col min="7690" max="7690" width="8.85546875" style="1" bestFit="1" customWidth="1"/>
    <col min="7691" max="7691" width="10.140625" style="1" bestFit="1" customWidth="1"/>
    <col min="7692" max="7692" width="0" style="1" hidden="1" customWidth="1"/>
    <col min="7693" max="7693" width="10.140625" style="1" customWidth="1"/>
    <col min="7694" max="7694" width="10.7109375" style="1" customWidth="1"/>
    <col min="7695" max="7695" width="10.85546875" style="1" customWidth="1"/>
    <col min="7696" max="7696" width="11" style="1" customWidth="1"/>
    <col min="7697" max="7698" width="10.140625" style="1" customWidth="1"/>
    <col min="7699" max="7699" width="2.42578125" style="1" customWidth="1"/>
    <col min="7700" max="7703" width="4.28515625" style="1" customWidth="1"/>
    <col min="7704" max="7937" width="9.140625" style="1"/>
    <col min="7938" max="7938" width="4.140625" style="1" customWidth="1"/>
    <col min="7939" max="7939" width="10.42578125" style="1" customWidth="1"/>
    <col min="7940" max="7940" width="27" style="1" customWidth="1"/>
    <col min="7941" max="7941" width="17.42578125" style="1" customWidth="1"/>
    <col min="7942" max="7942" width="20.28515625" style="1" customWidth="1"/>
    <col min="7943" max="7943" width="12.140625" style="1" bestFit="1" customWidth="1"/>
    <col min="7944" max="7944" width="0" style="1" hidden="1" customWidth="1"/>
    <col min="7945" max="7945" width="14.42578125" style="1" bestFit="1" customWidth="1"/>
    <col min="7946" max="7946" width="8.85546875" style="1" bestFit="1" customWidth="1"/>
    <col min="7947" max="7947" width="10.140625" style="1" bestFit="1" customWidth="1"/>
    <col min="7948" max="7948" width="0" style="1" hidden="1" customWidth="1"/>
    <col min="7949" max="7949" width="10.140625" style="1" customWidth="1"/>
    <col min="7950" max="7950" width="10.7109375" style="1" customWidth="1"/>
    <col min="7951" max="7951" width="10.85546875" style="1" customWidth="1"/>
    <col min="7952" max="7952" width="11" style="1" customWidth="1"/>
    <col min="7953" max="7954" width="10.140625" style="1" customWidth="1"/>
    <col min="7955" max="7955" width="2.42578125" style="1" customWidth="1"/>
    <col min="7956" max="7959" width="4.28515625" style="1" customWidth="1"/>
    <col min="7960" max="8193" width="9.140625" style="1"/>
    <col min="8194" max="8194" width="4.140625" style="1" customWidth="1"/>
    <col min="8195" max="8195" width="10.42578125" style="1" customWidth="1"/>
    <col min="8196" max="8196" width="27" style="1" customWidth="1"/>
    <col min="8197" max="8197" width="17.42578125" style="1" customWidth="1"/>
    <col min="8198" max="8198" width="20.28515625" style="1" customWidth="1"/>
    <col min="8199" max="8199" width="12.140625" style="1" bestFit="1" customWidth="1"/>
    <col min="8200" max="8200" width="0" style="1" hidden="1" customWidth="1"/>
    <col min="8201" max="8201" width="14.42578125" style="1" bestFit="1" customWidth="1"/>
    <col min="8202" max="8202" width="8.85546875" style="1" bestFit="1" customWidth="1"/>
    <col min="8203" max="8203" width="10.140625" style="1" bestFit="1" customWidth="1"/>
    <col min="8204" max="8204" width="0" style="1" hidden="1" customWidth="1"/>
    <col min="8205" max="8205" width="10.140625" style="1" customWidth="1"/>
    <col min="8206" max="8206" width="10.7109375" style="1" customWidth="1"/>
    <col min="8207" max="8207" width="10.85546875" style="1" customWidth="1"/>
    <col min="8208" max="8208" width="11" style="1" customWidth="1"/>
    <col min="8209" max="8210" width="10.140625" style="1" customWidth="1"/>
    <col min="8211" max="8211" width="2.42578125" style="1" customWidth="1"/>
    <col min="8212" max="8215" width="4.28515625" style="1" customWidth="1"/>
    <col min="8216" max="8449" width="9.140625" style="1"/>
    <col min="8450" max="8450" width="4.140625" style="1" customWidth="1"/>
    <col min="8451" max="8451" width="10.42578125" style="1" customWidth="1"/>
    <col min="8452" max="8452" width="27" style="1" customWidth="1"/>
    <col min="8453" max="8453" width="17.42578125" style="1" customWidth="1"/>
    <col min="8454" max="8454" width="20.28515625" style="1" customWidth="1"/>
    <col min="8455" max="8455" width="12.140625" style="1" bestFit="1" customWidth="1"/>
    <col min="8456" max="8456" width="0" style="1" hidden="1" customWidth="1"/>
    <col min="8457" max="8457" width="14.42578125" style="1" bestFit="1" customWidth="1"/>
    <col min="8458" max="8458" width="8.85546875" style="1" bestFit="1" customWidth="1"/>
    <col min="8459" max="8459" width="10.140625" style="1" bestFit="1" customWidth="1"/>
    <col min="8460" max="8460" width="0" style="1" hidden="1" customWidth="1"/>
    <col min="8461" max="8461" width="10.140625" style="1" customWidth="1"/>
    <col min="8462" max="8462" width="10.7109375" style="1" customWidth="1"/>
    <col min="8463" max="8463" width="10.85546875" style="1" customWidth="1"/>
    <col min="8464" max="8464" width="11" style="1" customWidth="1"/>
    <col min="8465" max="8466" width="10.140625" style="1" customWidth="1"/>
    <col min="8467" max="8467" width="2.42578125" style="1" customWidth="1"/>
    <col min="8468" max="8471" width="4.28515625" style="1" customWidth="1"/>
    <col min="8472" max="8705" width="9.140625" style="1"/>
    <col min="8706" max="8706" width="4.140625" style="1" customWidth="1"/>
    <col min="8707" max="8707" width="10.42578125" style="1" customWidth="1"/>
    <col min="8708" max="8708" width="27" style="1" customWidth="1"/>
    <col min="8709" max="8709" width="17.42578125" style="1" customWidth="1"/>
    <col min="8710" max="8710" width="20.28515625" style="1" customWidth="1"/>
    <col min="8711" max="8711" width="12.140625" style="1" bestFit="1" customWidth="1"/>
    <col min="8712" max="8712" width="0" style="1" hidden="1" customWidth="1"/>
    <col min="8713" max="8713" width="14.42578125" style="1" bestFit="1" customWidth="1"/>
    <col min="8714" max="8714" width="8.85546875" style="1" bestFit="1" customWidth="1"/>
    <col min="8715" max="8715" width="10.140625" style="1" bestFit="1" customWidth="1"/>
    <col min="8716" max="8716" width="0" style="1" hidden="1" customWidth="1"/>
    <col min="8717" max="8717" width="10.140625" style="1" customWidth="1"/>
    <col min="8718" max="8718" width="10.7109375" style="1" customWidth="1"/>
    <col min="8719" max="8719" width="10.85546875" style="1" customWidth="1"/>
    <col min="8720" max="8720" width="11" style="1" customWidth="1"/>
    <col min="8721" max="8722" width="10.140625" style="1" customWidth="1"/>
    <col min="8723" max="8723" width="2.42578125" style="1" customWidth="1"/>
    <col min="8724" max="8727" width="4.28515625" style="1" customWidth="1"/>
    <col min="8728" max="8961" width="9.140625" style="1"/>
    <col min="8962" max="8962" width="4.140625" style="1" customWidth="1"/>
    <col min="8963" max="8963" width="10.42578125" style="1" customWidth="1"/>
    <col min="8964" max="8964" width="27" style="1" customWidth="1"/>
    <col min="8965" max="8965" width="17.42578125" style="1" customWidth="1"/>
    <col min="8966" max="8966" width="20.28515625" style="1" customWidth="1"/>
    <col min="8967" max="8967" width="12.140625" style="1" bestFit="1" customWidth="1"/>
    <col min="8968" max="8968" width="0" style="1" hidden="1" customWidth="1"/>
    <col min="8969" max="8969" width="14.42578125" style="1" bestFit="1" customWidth="1"/>
    <col min="8970" max="8970" width="8.85546875" style="1" bestFit="1" customWidth="1"/>
    <col min="8971" max="8971" width="10.140625" style="1" bestFit="1" customWidth="1"/>
    <col min="8972" max="8972" width="0" style="1" hidden="1" customWidth="1"/>
    <col min="8973" max="8973" width="10.140625" style="1" customWidth="1"/>
    <col min="8974" max="8974" width="10.7109375" style="1" customWidth="1"/>
    <col min="8975" max="8975" width="10.85546875" style="1" customWidth="1"/>
    <col min="8976" max="8976" width="11" style="1" customWidth="1"/>
    <col min="8977" max="8978" width="10.140625" style="1" customWidth="1"/>
    <col min="8979" max="8979" width="2.42578125" style="1" customWidth="1"/>
    <col min="8980" max="8983" width="4.28515625" style="1" customWidth="1"/>
    <col min="8984" max="9217" width="9.140625" style="1"/>
    <col min="9218" max="9218" width="4.140625" style="1" customWidth="1"/>
    <col min="9219" max="9219" width="10.42578125" style="1" customWidth="1"/>
    <col min="9220" max="9220" width="27" style="1" customWidth="1"/>
    <col min="9221" max="9221" width="17.42578125" style="1" customWidth="1"/>
    <col min="9222" max="9222" width="20.28515625" style="1" customWidth="1"/>
    <col min="9223" max="9223" width="12.140625" style="1" bestFit="1" customWidth="1"/>
    <col min="9224" max="9224" width="0" style="1" hidden="1" customWidth="1"/>
    <col min="9225" max="9225" width="14.42578125" style="1" bestFit="1" customWidth="1"/>
    <col min="9226" max="9226" width="8.85546875" style="1" bestFit="1" customWidth="1"/>
    <col min="9227" max="9227" width="10.140625" style="1" bestFit="1" customWidth="1"/>
    <col min="9228" max="9228" width="0" style="1" hidden="1" customWidth="1"/>
    <col min="9229" max="9229" width="10.140625" style="1" customWidth="1"/>
    <col min="9230" max="9230" width="10.7109375" style="1" customWidth="1"/>
    <col min="9231" max="9231" width="10.85546875" style="1" customWidth="1"/>
    <col min="9232" max="9232" width="11" style="1" customWidth="1"/>
    <col min="9233" max="9234" width="10.140625" style="1" customWidth="1"/>
    <col min="9235" max="9235" width="2.42578125" style="1" customWidth="1"/>
    <col min="9236" max="9239" width="4.28515625" style="1" customWidth="1"/>
    <col min="9240" max="9473" width="9.140625" style="1"/>
    <col min="9474" max="9474" width="4.140625" style="1" customWidth="1"/>
    <col min="9475" max="9475" width="10.42578125" style="1" customWidth="1"/>
    <col min="9476" max="9476" width="27" style="1" customWidth="1"/>
    <col min="9477" max="9477" width="17.42578125" style="1" customWidth="1"/>
    <col min="9478" max="9478" width="20.28515625" style="1" customWidth="1"/>
    <col min="9479" max="9479" width="12.140625" style="1" bestFit="1" customWidth="1"/>
    <col min="9480" max="9480" width="0" style="1" hidden="1" customWidth="1"/>
    <col min="9481" max="9481" width="14.42578125" style="1" bestFit="1" customWidth="1"/>
    <col min="9482" max="9482" width="8.85546875" style="1" bestFit="1" customWidth="1"/>
    <col min="9483" max="9483" width="10.140625" style="1" bestFit="1" customWidth="1"/>
    <col min="9484" max="9484" width="0" style="1" hidden="1" customWidth="1"/>
    <col min="9485" max="9485" width="10.140625" style="1" customWidth="1"/>
    <col min="9486" max="9486" width="10.7109375" style="1" customWidth="1"/>
    <col min="9487" max="9487" width="10.85546875" style="1" customWidth="1"/>
    <col min="9488" max="9488" width="11" style="1" customWidth="1"/>
    <col min="9489" max="9490" width="10.140625" style="1" customWidth="1"/>
    <col min="9491" max="9491" width="2.42578125" style="1" customWidth="1"/>
    <col min="9492" max="9495" width="4.28515625" style="1" customWidth="1"/>
    <col min="9496" max="9729" width="9.140625" style="1"/>
    <col min="9730" max="9730" width="4.140625" style="1" customWidth="1"/>
    <col min="9731" max="9731" width="10.42578125" style="1" customWidth="1"/>
    <col min="9732" max="9732" width="27" style="1" customWidth="1"/>
    <col min="9733" max="9733" width="17.42578125" style="1" customWidth="1"/>
    <col min="9734" max="9734" width="20.28515625" style="1" customWidth="1"/>
    <col min="9735" max="9735" width="12.140625" style="1" bestFit="1" customWidth="1"/>
    <col min="9736" max="9736" width="0" style="1" hidden="1" customWidth="1"/>
    <col min="9737" max="9737" width="14.42578125" style="1" bestFit="1" customWidth="1"/>
    <col min="9738" max="9738" width="8.85546875" style="1" bestFit="1" customWidth="1"/>
    <col min="9739" max="9739" width="10.140625" style="1" bestFit="1" customWidth="1"/>
    <col min="9740" max="9740" width="0" style="1" hidden="1" customWidth="1"/>
    <col min="9741" max="9741" width="10.140625" style="1" customWidth="1"/>
    <col min="9742" max="9742" width="10.7109375" style="1" customWidth="1"/>
    <col min="9743" max="9743" width="10.85546875" style="1" customWidth="1"/>
    <col min="9744" max="9744" width="11" style="1" customWidth="1"/>
    <col min="9745" max="9746" width="10.140625" style="1" customWidth="1"/>
    <col min="9747" max="9747" width="2.42578125" style="1" customWidth="1"/>
    <col min="9748" max="9751" width="4.28515625" style="1" customWidth="1"/>
    <col min="9752" max="9985" width="9.140625" style="1"/>
    <col min="9986" max="9986" width="4.140625" style="1" customWidth="1"/>
    <col min="9987" max="9987" width="10.42578125" style="1" customWidth="1"/>
    <col min="9988" max="9988" width="27" style="1" customWidth="1"/>
    <col min="9989" max="9989" width="17.42578125" style="1" customWidth="1"/>
    <col min="9990" max="9990" width="20.28515625" style="1" customWidth="1"/>
    <col min="9991" max="9991" width="12.140625" style="1" bestFit="1" customWidth="1"/>
    <col min="9992" max="9992" width="0" style="1" hidden="1" customWidth="1"/>
    <col min="9993" max="9993" width="14.42578125" style="1" bestFit="1" customWidth="1"/>
    <col min="9994" max="9994" width="8.85546875" style="1" bestFit="1" customWidth="1"/>
    <col min="9995" max="9995" width="10.140625" style="1" bestFit="1" customWidth="1"/>
    <col min="9996" max="9996" width="0" style="1" hidden="1" customWidth="1"/>
    <col min="9997" max="9997" width="10.140625" style="1" customWidth="1"/>
    <col min="9998" max="9998" width="10.7109375" style="1" customWidth="1"/>
    <col min="9999" max="9999" width="10.85546875" style="1" customWidth="1"/>
    <col min="10000" max="10000" width="11" style="1" customWidth="1"/>
    <col min="10001" max="10002" width="10.140625" style="1" customWidth="1"/>
    <col min="10003" max="10003" width="2.42578125" style="1" customWidth="1"/>
    <col min="10004" max="10007" width="4.28515625" style="1" customWidth="1"/>
    <col min="10008" max="10241" width="9.140625" style="1"/>
    <col min="10242" max="10242" width="4.140625" style="1" customWidth="1"/>
    <col min="10243" max="10243" width="10.42578125" style="1" customWidth="1"/>
    <col min="10244" max="10244" width="27" style="1" customWidth="1"/>
    <col min="10245" max="10245" width="17.42578125" style="1" customWidth="1"/>
    <col min="10246" max="10246" width="20.28515625" style="1" customWidth="1"/>
    <col min="10247" max="10247" width="12.140625" style="1" bestFit="1" customWidth="1"/>
    <col min="10248" max="10248" width="0" style="1" hidden="1" customWidth="1"/>
    <col min="10249" max="10249" width="14.42578125" style="1" bestFit="1" customWidth="1"/>
    <col min="10250" max="10250" width="8.85546875" style="1" bestFit="1" customWidth="1"/>
    <col min="10251" max="10251" width="10.140625" style="1" bestFit="1" customWidth="1"/>
    <col min="10252" max="10252" width="0" style="1" hidden="1" customWidth="1"/>
    <col min="10253" max="10253" width="10.140625" style="1" customWidth="1"/>
    <col min="10254" max="10254" width="10.7109375" style="1" customWidth="1"/>
    <col min="10255" max="10255" width="10.85546875" style="1" customWidth="1"/>
    <col min="10256" max="10256" width="11" style="1" customWidth="1"/>
    <col min="10257" max="10258" width="10.140625" style="1" customWidth="1"/>
    <col min="10259" max="10259" width="2.42578125" style="1" customWidth="1"/>
    <col min="10260" max="10263" width="4.28515625" style="1" customWidth="1"/>
    <col min="10264" max="10497" width="9.140625" style="1"/>
    <col min="10498" max="10498" width="4.140625" style="1" customWidth="1"/>
    <col min="10499" max="10499" width="10.42578125" style="1" customWidth="1"/>
    <col min="10500" max="10500" width="27" style="1" customWidth="1"/>
    <col min="10501" max="10501" width="17.42578125" style="1" customWidth="1"/>
    <col min="10502" max="10502" width="20.28515625" style="1" customWidth="1"/>
    <col min="10503" max="10503" width="12.140625" style="1" bestFit="1" customWidth="1"/>
    <col min="10504" max="10504" width="0" style="1" hidden="1" customWidth="1"/>
    <col min="10505" max="10505" width="14.42578125" style="1" bestFit="1" customWidth="1"/>
    <col min="10506" max="10506" width="8.85546875" style="1" bestFit="1" customWidth="1"/>
    <col min="10507" max="10507" width="10.140625" style="1" bestFit="1" customWidth="1"/>
    <col min="10508" max="10508" width="0" style="1" hidden="1" customWidth="1"/>
    <col min="10509" max="10509" width="10.140625" style="1" customWidth="1"/>
    <col min="10510" max="10510" width="10.7109375" style="1" customWidth="1"/>
    <col min="10511" max="10511" width="10.85546875" style="1" customWidth="1"/>
    <col min="10512" max="10512" width="11" style="1" customWidth="1"/>
    <col min="10513" max="10514" width="10.140625" style="1" customWidth="1"/>
    <col min="10515" max="10515" width="2.42578125" style="1" customWidth="1"/>
    <col min="10516" max="10519" width="4.28515625" style="1" customWidth="1"/>
    <col min="10520" max="10753" width="9.140625" style="1"/>
    <col min="10754" max="10754" width="4.140625" style="1" customWidth="1"/>
    <col min="10755" max="10755" width="10.42578125" style="1" customWidth="1"/>
    <col min="10756" max="10756" width="27" style="1" customWidth="1"/>
    <col min="10757" max="10757" width="17.42578125" style="1" customWidth="1"/>
    <col min="10758" max="10758" width="20.28515625" style="1" customWidth="1"/>
    <col min="10759" max="10759" width="12.140625" style="1" bestFit="1" customWidth="1"/>
    <col min="10760" max="10760" width="0" style="1" hidden="1" customWidth="1"/>
    <col min="10761" max="10761" width="14.42578125" style="1" bestFit="1" customWidth="1"/>
    <col min="10762" max="10762" width="8.85546875" style="1" bestFit="1" customWidth="1"/>
    <col min="10763" max="10763" width="10.140625" style="1" bestFit="1" customWidth="1"/>
    <col min="10764" max="10764" width="0" style="1" hidden="1" customWidth="1"/>
    <col min="10765" max="10765" width="10.140625" style="1" customWidth="1"/>
    <col min="10766" max="10766" width="10.7109375" style="1" customWidth="1"/>
    <col min="10767" max="10767" width="10.85546875" style="1" customWidth="1"/>
    <col min="10768" max="10768" width="11" style="1" customWidth="1"/>
    <col min="10769" max="10770" width="10.140625" style="1" customWidth="1"/>
    <col min="10771" max="10771" width="2.42578125" style="1" customWidth="1"/>
    <col min="10772" max="10775" width="4.28515625" style="1" customWidth="1"/>
    <col min="10776" max="11009" width="9.140625" style="1"/>
    <col min="11010" max="11010" width="4.140625" style="1" customWidth="1"/>
    <col min="11011" max="11011" width="10.42578125" style="1" customWidth="1"/>
    <col min="11012" max="11012" width="27" style="1" customWidth="1"/>
    <col min="11013" max="11013" width="17.42578125" style="1" customWidth="1"/>
    <col min="11014" max="11014" width="20.28515625" style="1" customWidth="1"/>
    <col min="11015" max="11015" width="12.140625" style="1" bestFit="1" customWidth="1"/>
    <col min="11016" max="11016" width="0" style="1" hidden="1" customWidth="1"/>
    <col min="11017" max="11017" width="14.42578125" style="1" bestFit="1" customWidth="1"/>
    <col min="11018" max="11018" width="8.85546875" style="1" bestFit="1" customWidth="1"/>
    <col min="11019" max="11019" width="10.140625" style="1" bestFit="1" customWidth="1"/>
    <col min="11020" max="11020" width="0" style="1" hidden="1" customWidth="1"/>
    <col min="11021" max="11021" width="10.140625" style="1" customWidth="1"/>
    <col min="11022" max="11022" width="10.7109375" style="1" customWidth="1"/>
    <col min="11023" max="11023" width="10.85546875" style="1" customWidth="1"/>
    <col min="11024" max="11024" width="11" style="1" customWidth="1"/>
    <col min="11025" max="11026" width="10.140625" style="1" customWidth="1"/>
    <col min="11027" max="11027" width="2.42578125" style="1" customWidth="1"/>
    <col min="11028" max="11031" width="4.28515625" style="1" customWidth="1"/>
    <col min="11032" max="11265" width="9.140625" style="1"/>
    <col min="11266" max="11266" width="4.140625" style="1" customWidth="1"/>
    <col min="11267" max="11267" width="10.42578125" style="1" customWidth="1"/>
    <col min="11268" max="11268" width="27" style="1" customWidth="1"/>
    <col min="11269" max="11269" width="17.42578125" style="1" customWidth="1"/>
    <col min="11270" max="11270" width="20.28515625" style="1" customWidth="1"/>
    <col min="11271" max="11271" width="12.140625" style="1" bestFit="1" customWidth="1"/>
    <col min="11272" max="11272" width="0" style="1" hidden="1" customWidth="1"/>
    <col min="11273" max="11273" width="14.42578125" style="1" bestFit="1" customWidth="1"/>
    <col min="11274" max="11274" width="8.85546875" style="1" bestFit="1" customWidth="1"/>
    <col min="11275" max="11275" width="10.140625" style="1" bestFit="1" customWidth="1"/>
    <col min="11276" max="11276" width="0" style="1" hidden="1" customWidth="1"/>
    <col min="11277" max="11277" width="10.140625" style="1" customWidth="1"/>
    <col min="11278" max="11278" width="10.7109375" style="1" customWidth="1"/>
    <col min="11279" max="11279" width="10.85546875" style="1" customWidth="1"/>
    <col min="11280" max="11280" width="11" style="1" customWidth="1"/>
    <col min="11281" max="11282" width="10.140625" style="1" customWidth="1"/>
    <col min="11283" max="11283" width="2.42578125" style="1" customWidth="1"/>
    <col min="11284" max="11287" width="4.28515625" style="1" customWidth="1"/>
    <col min="11288" max="11521" width="9.140625" style="1"/>
    <col min="11522" max="11522" width="4.140625" style="1" customWidth="1"/>
    <col min="11523" max="11523" width="10.42578125" style="1" customWidth="1"/>
    <col min="11524" max="11524" width="27" style="1" customWidth="1"/>
    <col min="11525" max="11525" width="17.42578125" style="1" customWidth="1"/>
    <col min="11526" max="11526" width="20.28515625" style="1" customWidth="1"/>
    <col min="11527" max="11527" width="12.140625" style="1" bestFit="1" customWidth="1"/>
    <col min="11528" max="11528" width="0" style="1" hidden="1" customWidth="1"/>
    <col min="11529" max="11529" width="14.42578125" style="1" bestFit="1" customWidth="1"/>
    <col min="11530" max="11530" width="8.85546875" style="1" bestFit="1" customWidth="1"/>
    <col min="11531" max="11531" width="10.140625" style="1" bestFit="1" customWidth="1"/>
    <col min="11532" max="11532" width="0" style="1" hidden="1" customWidth="1"/>
    <col min="11533" max="11533" width="10.140625" style="1" customWidth="1"/>
    <col min="11534" max="11534" width="10.7109375" style="1" customWidth="1"/>
    <col min="11535" max="11535" width="10.85546875" style="1" customWidth="1"/>
    <col min="11536" max="11536" width="11" style="1" customWidth="1"/>
    <col min="11537" max="11538" width="10.140625" style="1" customWidth="1"/>
    <col min="11539" max="11539" width="2.42578125" style="1" customWidth="1"/>
    <col min="11540" max="11543" width="4.28515625" style="1" customWidth="1"/>
    <col min="11544" max="11777" width="9.140625" style="1"/>
    <col min="11778" max="11778" width="4.140625" style="1" customWidth="1"/>
    <col min="11779" max="11779" width="10.42578125" style="1" customWidth="1"/>
    <col min="11780" max="11780" width="27" style="1" customWidth="1"/>
    <col min="11781" max="11781" width="17.42578125" style="1" customWidth="1"/>
    <col min="11782" max="11782" width="20.28515625" style="1" customWidth="1"/>
    <col min="11783" max="11783" width="12.140625" style="1" bestFit="1" customWidth="1"/>
    <col min="11784" max="11784" width="0" style="1" hidden="1" customWidth="1"/>
    <col min="11785" max="11785" width="14.42578125" style="1" bestFit="1" customWidth="1"/>
    <col min="11786" max="11786" width="8.85546875" style="1" bestFit="1" customWidth="1"/>
    <col min="11787" max="11787" width="10.140625" style="1" bestFit="1" customWidth="1"/>
    <col min="11788" max="11788" width="0" style="1" hidden="1" customWidth="1"/>
    <col min="11789" max="11789" width="10.140625" style="1" customWidth="1"/>
    <col min="11790" max="11790" width="10.7109375" style="1" customWidth="1"/>
    <col min="11791" max="11791" width="10.85546875" style="1" customWidth="1"/>
    <col min="11792" max="11792" width="11" style="1" customWidth="1"/>
    <col min="11793" max="11794" width="10.140625" style="1" customWidth="1"/>
    <col min="11795" max="11795" width="2.42578125" style="1" customWidth="1"/>
    <col min="11796" max="11799" width="4.28515625" style="1" customWidth="1"/>
    <col min="11800" max="12033" width="9.140625" style="1"/>
    <col min="12034" max="12034" width="4.140625" style="1" customWidth="1"/>
    <col min="12035" max="12035" width="10.42578125" style="1" customWidth="1"/>
    <col min="12036" max="12036" width="27" style="1" customWidth="1"/>
    <col min="12037" max="12037" width="17.42578125" style="1" customWidth="1"/>
    <col min="12038" max="12038" width="20.28515625" style="1" customWidth="1"/>
    <col min="12039" max="12039" width="12.140625" style="1" bestFit="1" customWidth="1"/>
    <col min="12040" max="12040" width="0" style="1" hidden="1" customWidth="1"/>
    <col min="12041" max="12041" width="14.42578125" style="1" bestFit="1" customWidth="1"/>
    <col min="12042" max="12042" width="8.85546875" style="1" bestFit="1" customWidth="1"/>
    <col min="12043" max="12043" width="10.140625" style="1" bestFit="1" customWidth="1"/>
    <col min="12044" max="12044" width="0" style="1" hidden="1" customWidth="1"/>
    <col min="12045" max="12045" width="10.140625" style="1" customWidth="1"/>
    <col min="12046" max="12046" width="10.7109375" style="1" customWidth="1"/>
    <col min="12047" max="12047" width="10.85546875" style="1" customWidth="1"/>
    <col min="12048" max="12048" width="11" style="1" customWidth="1"/>
    <col min="12049" max="12050" width="10.140625" style="1" customWidth="1"/>
    <col min="12051" max="12051" width="2.42578125" style="1" customWidth="1"/>
    <col min="12052" max="12055" width="4.28515625" style="1" customWidth="1"/>
    <col min="12056" max="12289" width="9.140625" style="1"/>
    <col min="12290" max="12290" width="4.140625" style="1" customWidth="1"/>
    <col min="12291" max="12291" width="10.42578125" style="1" customWidth="1"/>
    <col min="12292" max="12292" width="27" style="1" customWidth="1"/>
    <col min="12293" max="12293" width="17.42578125" style="1" customWidth="1"/>
    <col min="12294" max="12294" width="20.28515625" style="1" customWidth="1"/>
    <col min="12295" max="12295" width="12.140625" style="1" bestFit="1" customWidth="1"/>
    <col min="12296" max="12296" width="0" style="1" hidden="1" customWidth="1"/>
    <col min="12297" max="12297" width="14.42578125" style="1" bestFit="1" customWidth="1"/>
    <col min="12298" max="12298" width="8.85546875" style="1" bestFit="1" customWidth="1"/>
    <col min="12299" max="12299" width="10.140625" style="1" bestFit="1" customWidth="1"/>
    <col min="12300" max="12300" width="0" style="1" hidden="1" customWidth="1"/>
    <col min="12301" max="12301" width="10.140625" style="1" customWidth="1"/>
    <col min="12302" max="12302" width="10.7109375" style="1" customWidth="1"/>
    <col min="12303" max="12303" width="10.85546875" style="1" customWidth="1"/>
    <col min="12304" max="12304" width="11" style="1" customWidth="1"/>
    <col min="12305" max="12306" width="10.140625" style="1" customWidth="1"/>
    <col min="12307" max="12307" width="2.42578125" style="1" customWidth="1"/>
    <col min="12308" max="12311" width="4.28515625" style="1" customWidth="1"/>
    <col min="12312" max="12545" width="9.140625" style="1"/>
    <col min="12546" max="12546" width="4.140625" style="1" customWidth="1"/>
    <col min="12547" max="12547" width="10.42578125" style="1" customWidth="1"/>
    <col min="12548" max="12548" width="27" style="1" customWidth="1"/>
    <col min="12549" max="12549" width="17.42578125" style="1" customWidth="1"/>
    <col min="12550" max="12550" width="20.28515625" style="1" customWidth="1"/>
    <col min="12551" max="12551" width="12.140625" style="1" bestFit="1" customWidth="1"/>
    <col min="12552" max="12552" width="0" style="1" hidden="1" customWidth="1"/>
    <col min="12553" max="12553" width="14.42578125" style="1" bestFit="1" customWidth="1"/>
    <col min="12554" max="12554" width="8.85546875" style="1" bestFit="1" customWidth="1"/>
    <col min="12555" max="12555" width="10.140625" style="1" bestFit="1" customWidth="1"/>
    <col min="12556" max="12556" width="0" style="1" hidden="1" customWidth="1"/>
    <col min="12557" max="12557" width="10.140625" style="1" customWidth="1"/>
    <col min="12558" max="12558" width="10.7109375" style="1" customWidth="1"/>
    <col min="12559" max="12559" width="10.85546875" style="1" customWidth="1"/>
    <col min="12560" max="12560" width="11" style="1" customWidth="1"/>
    <col min="12561" max="12562" width="10.140625" style="1" customWidth="1"/>
    <col min="12563" max="12563" width="2.42578125" style="1" customWidth="1"/>
    <col min="12564" max="12567" width="4.28515625" style="1" customWidth="1"/>
    <col min="12568" max="12801" width="9.140625" style="1"/>
    <col min="12802" max="12802" width="4.140625" style="1" customWidth="1"/>
    <col min="12803" max="12803" width="10.42578125" style="1" customWidth="1"/>
    <col min="12804" max="12804" width="27" style="1" customWidth="1"/>
    <col min="12805" max="12805" width="17.42578125" style="1" customWidth="1"/>
    <col min="12806" max="12806" width="20.28515625" style="1" customWidth="1"/>
    <col min="12807" max="12807" width="12.140625" style="1" bestFit="1" customWidth="1"/>
    <col min="12808" max="12808" width="0" style="1" hidden="1" customWidth="1"/>
    <col min="12809" max="12809" width="14.42578125" style="1" bestFit="1" customWidth="1"/>
    <col min="12810" max="12810" width="8.85546875" style="1" bestFit="1" customWidth="1"/>
    <col min="12811" max="12811" width="10.140625" style="1" bestFit="1" customWidth="1"/>
    <col min="12812" max="12812" width="0" style="1" hidden="1" customWidth="1"/>
    <col min="12813" max="12813" width="10.140625" style="1" customWidth="1"/>
    <col min="12814" max="12814" width="10.7109375" style="1" customWidth="1"/>
    <col min="12815" max="12815" width="10.85546875" style="1" customWidth="1"/>
    <col min="12816" max="12816" width="11" style="1" customWidth="1"/>
    <col min="12817" max="12818" width="10.140625" style="1" customWidth="1"/>
    <col min="12819" max="12819" width="2.42578125" style="1" customWidth="1"/>
    <col min="12820" max="12823" width="4.28515625" style="1" customWidth="1"/>
    <col min="12824" max="13057" width="9.140625" style="1"/>
    <col min="13058" max="13058" width="4.140625" style="1" customWidth="1"/>
    <col min="13059" max="13059" width="10.42578125" style="1" customWidth="1"/>
    <col min="13060" max="13060" width="27" style="1" customWidth="1"/>
    <col min="13061" max="13061" width="17.42578125" style="1" customWidth="1"/>
    <col min="13062" max="13062" width="20.28515625" style="1" customWidth="1"/>
    <col min="13063" max="13063" width="12.140625" style="1" bestFit="1" customWidth="1"/>
    <col min="13064" max="13064" width="0" style="1" hidden="1" customWidth="1"/>
    <col min="13065" max="13065" width="14.42578125" style="1" bestFit="1" customWidth="1"/>
    <col min="13066" max="13066" width="8.85546875" style="1" bestFit="1" customWidth="1"/>
    <col min="13067" max="13067" width="10.140625" style="1" bestFit="1" customWidth="1"/>
    <col min="13068" max="13068" width="0" style="1" hidden="1" customWidth="1"/>
    <col min="13069" max="13069" width="10.140625" style="1" customWidth="1"/>
    <col min="13070" max="13070" width="10.7109375" style="1" customWidth="1"/>
    <col min="13071" max="13071" width="10.85546875" style="1" customWidth="1"/>
    <col min="13072" max="13072" width="11" style="1" customWidth="1"/>
    <col min="13073" max="13074" width="10.140625" style="1" customWidth="1"/>
    <col min="13075" max="13075" width="2.42578125" style="1" customWidth="1"/>
    <col min="13076" max="13079" width="4.28515625" style="1" customWidth="1"/>
    <col min="13080" max="13313" width="9.140625" style="1"/>
    <col min="13314" max="13314" width="4.140625" style="1" customWidth="1"/>
    <col min="13315" max="13315" width="10.42578125" style="1" customWidth="1"/>
    <col min="13316" max="13316" width="27" style="1" customWidth="1"/>
    <col min="13317" max="13317" width="17.42578125" style="1" customWidth="1"/>
    <col min="13318" max="13318" width="20.28515625" style="1" customWidth="1"/>
    <col min="13319" max="13319" width="12.140625" style="1" bestFit="1" customWidth="1"/>
    <col min="13320" max="13320" width="0" style="1" hidden="1" customWidth="1"/>
    <col min="13321" max="13321" width="14.42578125" style="1" bestFit="1" customWidth="1"/>
    <col min="13322" max="13322" width="8.85546875" style="1" bestFit="1" customWidth="1"/>
    <col min="13323" max="13323" width="10.140625" style="1" bestFit="1" customWidth="1"/>
    <col min="13324" max="13324" width="0" style="1" hidden="1" customWidth="1"/>
    <col min="13325" max="13325" width="10.140625" style="1" customWidth="1"/>
    <col min="13326" max="13326" width="10.7109375" style="1" customWidth="1"/>
    <col min="13327" max="13327" width="10.85546875" style="1" customWidth="1"/>
    <col min="13328" max="13328" width="11" style="1" customWidth="1"/>
    <col min="13329" max="13330" width="10.140625" style="1" customWidth="1"/>
    <col min="13331" max="13331" width="2.42578125" style="1" customWidth="1"/>
    <col min="13332" max="13335" width="4.28515625" style="1" customWidth="1"/>
    <col min="13336" max="13569" width="9.140625" style="1"/>
    <col min="13570" max="13570" width="4.140625" style="1" customWidth="1"/>
    <col min="13571" max="13571" width="10.42578125" style="1" customWidth="1"/>
    <col min="13572" max="13572" width="27" style="1" customWidth="1"/>
    <col min="13573" max="13573" width="17.42578125" style="1" customWidth="1"/>
    <col min="13574" max="13574" width="20.28515625" style="1" customWidth="1"/>
    <col min="13575" max="13575" width="12.140625" style="1" bestFit="1" customWidth="1"/>
    <col min="13576" max="13576" width="0" style="1" hidden="1" customWidth="1"/>
    <col min="13577" max="13577" width="14.42578125" style="1" bestFit="1" customWidth="1"/>
    <col min="13578" max="13578" width="8.85546875" style="1" bestFit="1" customWidth="1"/>
    <col min="13579" max="13579" width="10.140625" style="1" bestFit="1" customWidth="1"/>
    <col min="13580" max="13580" width="0" style="1" hidden="1" customWidth="1"/>
    <col min="13581" max="13581" width="10.140625" style="1" customWidth="1"/>
    <col min="13582" max="13582" width="10.7109375" style="1" customWidth="1"/>
    <col min="13583" max="13583" width="10.85546875" style="1" customWidth="1"/>
    <col min="13584" max="13584" width="11" style="1" customWidth="1"/>
    <col min="13585" max="13586" width="10.140625" style="1" customWidth="1"/>
    <col min="13587" max="13587" width="2.42578125" style="1" customWidth="1"/>
    <col min="13588" max="13591" width="4.28515625" style="1" customWidth="1"/>
    <col min="13592" max="13825" width="9.140625" style="1"/>
    <col min="13826" max="13826" width="4.140625" style="1" customWidth="1"/>
    <col min="13827" max="13827" width="10.42578125" style="1" customWidth="1"/>
    <col min="13828" max="13828" width="27" style="1" customWidth="1"/>
    <col min="13829" max="13829" width="17.42578125" style="1" customWidth="1"/>
    <col min="13830" max="13830" width="20.28515625" style="1" customWidth="1"/>
    <col min="13831" max="13831" width="12.140625" style="1" bestFit="1" customWidth="1"/>
    <col min="13832" max="13832" width="0" style="1" hidden="1" customWidth="1"/>
    <col min="13833" max="13833" width="14.42578125" style="1" bestFit="1" customWidth="1"/>
    <col min="13834" max="13834" width="8.85546875" style="1" bestFit="1" customWidth="1"/>
    <col min="13835" max="13835" width="10.140625" style="1" bestFit="1" customWidth="1"/>
    <col min="13836" max="13836" width="0" style="1" hidden="1" customWidth="1"/>
    <col min="13837" max="13837" width="10.140625" style="1" customWidth="1"/>
    <col min="13838" max="13838" width="10.7109375" style="1" customWidth="1"/>
    <col min="13839" max="13839" width="10.85546875" style="1" customWidth="1"/>
    <col min="13840" max="13840" width="11" style="1" customWidth="1"/>
    <col min="13841" max="13842" width="10.140625" style="1" customWidth="1"/>
    <col min="13843" max="13843" width="2.42578125" style="1" customWidth="1"/>
    <col min="13844" max="13847" width="4.28515625" style="1" customWidth="1"/>
    <col min="13848" max="14081" width="9.140625" style="1"/>
    <col min="14082" max="14082" width="4.140625" style="1" customWidth="1"/>
    <col min="14083" max="14083" width="10.42578125" style="1" customWidth="1"/>
    <col min="14084" max="14084" width="27" style="1" customWidth="1"/>
    <col min="14085" max="14085" width="17.42578125" style="1" customWidth="1"/>
    <col min="14086" max="14086" width="20.28515625" style="1" customWidth="1"/>
    <col min="14087" max="14087" width="12.140625" style="1" bestFit="1" customWidth="1"/>
    <col min="14088" max="14088" width="0" style="1" hidden="1" customWidth="1"/>
    <col min="14089" max="14089" width="14.42578125" style="1" bestFit="1" customWidth="1"/>
    <col min="14090" max="14090" width="8.85546875" style="1" bestFit="1" customWidth="1"/>
    <col min="14091" max="14091" width="10.140625" style="1" bestFit="1" customWidth="1"/>
    <col min="14092" max="14092" width="0" style="1" hidden="1" customWidth="1"/>
    <col min="14093" max="14093" width="10.140625" style="1" customWidth="1"/>
    <col min="14094" max="14094" width="10.7109375" style="1" customWidth="1"/>
    <col min="14095" max="14095" width="10.85546875" style="1" customWidth="1"/>
    <col min="14096" max="14096" width="11" style="1" customWidth="1"/>
    <col min="14097" max="14098" width="10.140625" style="1" customWidth="1"/>
    <col min="14099" max="14099" width="2.42578125" style="1" customWidth="1"/>
    <col min="14100" max="14103" width="4.28515625" style="1" customWidth="1"/>
    <col min="14104" max="14337" width="9.140625" style="1"/>
    <col min="14338" max="14338" width="4.140625" style="1" customWidth="1"/>
    <col min="14339" max="14339" width="10.42578125" style="1" customWidth="1"/>
    <col min="14340" max="14340" width="27" style="1" customWidth="1"/>
    <col min="14341" max="14341" width="17.42578125" style="1" customWidth="1"/>
    <col min="14342" max="14342" width="20.28515625" style="1" customWidth="1"/>
    <col min="14343" max="14343" width="12.140625" style="1" bestFit="1" customWidth="1"/>
    <col min="14344" max="14344" width="0" style="1" hidden="1" customWidth="1"/>
    <col min="14345" max="14345" width="14.42578125" style="1" bestFit="1" customWidth="1"/>
    <col min="14346" max="14346" width="8.85546875" style="1" bestFit="1" customWidth="1"/>
    <col min="14347" max="14347" width="10.140625" style="1" bestFit="1" customWidth="1"/>
    <col min="14348" max="14348" width="0" style="1" hidden="1" customWidth="1"/>
    <col min="14349" max="14349" width="10.140625" style="1" customWidth="1"/>
    <col min="14350" max="14350" width="10.7109375" style="1" customWidth="1"/>
    <col min="14351" max="14351" width="10.85546875" style="1" customWidth="1"/>
    <col min="14352" max="14352" width="11" style="1" customWidth="1"/>
    <col min="14353" max="14354" width="10.140625" style="1" customWidth="1"/>
    <col min="14355" max="14355" width="2.42578125" style="1" customWidth="1"/>
    <col min="14356" max="14359" width="4.28515625" style="1" customWidth="1"/>
    <col min="14360" max="14593" width="9.140625" style="1"/>
    <col min="14594" max="14594" width="4.140625" style="1" customWidth="1"/>
    <col min="14595" max="14595" width="10.42578125" style="1" customWidth="1"/>
    <col min="14596" max="14596" width="27" style="1" customWidth="1"/>
    <col min="14597" max="14597" width="17.42578125" style="1" customWidth="1"/>
    <col min="14598" max="14598" width="20.28515625" style="1" customWidth="1"/>
    <col min="14599" max="14599" width="12.140625" style="1" bestFit="1" customWidth="1"/>
    <col min="14600" max="14600" width="0" style="1" hidden="1" customWidth="1"/>
    <col min="14601" max="14601" width="14.42578125" style="1" bestFit="1" customWidth="1"/>
    <col min="14602" max="14602" width="8.85546875" style="1" bestFit="1" customWidth="1"/>
    <col min="14603" max="14603" width="10.140625" style="1" bestFit="1" customWidth="1"/>
    <col min="14604" max="14604" width="0" style="1" hidden="1" customWidth="1"/>
    <col min="14605" max="14605" width="10.140625" style="1" customWidth="1"/>
    <col min="14606" max="14606" width="10.7109375" style="1" customWidth="1"/>
    <col min="14607" max="14607" width="10.85546875" style="1" customWidth="1"/>
    <col min="14608" max="14608" width="11" style="1" customWidth="1"/>
    <col min="14609" max="14610" width="10.140625" style="1" customWidth="1"/>
    <col min="14611" max="14611" width="2.42578125" style="1" customWidth="1"/>
    <col min="14612" max="14615" width="4.28515625" style="1" customWidth="1"/>
    <col min="14616" max="14849" width="9.140625" style="1"/>
    <col min="14850" max="14850" width="4.140625" style="1" customWidth="1"/>
    <col min="14851" max="14851" width="10.42578125" style="1" customWidth="1"/>
    <col min="14852" max="14852" width="27" style="1" customWidth="1"/>
    <col min="14853" max="14853" width="17.42578125" style="1" customWidth="1"/>
    <col min="14854" max="14854" width="20.28515625" style="1" customWidth="1"/>
    <col min="14855" max="14855" width="12.140625" style="1" bestFit="1" customWidth="1"/>
    <col min="14856" max="14856" width="0" style="1" hidden="1" customWidth="1"/>
    <col min="14857" max="14857" width="14.42578125" style="1" bestFit="1" customWidth="1"/>
    <col min="14858" max="14858" width="8.85546875" style="1" bestFit="1" customWidth="1"/>
    <col min="14859" max="14859" width="10.140625" style="1" bestFit="1" customWidth="1"/>
    <col min="14860" max="14860" width="0" style="1" hidden="1" customWidth="1"/>
    <col min="14861" max="14861" width="10.140625" style="1" customWidth="1"/>
    <col min="14862" max="14862" width="10.7109375" style="1" customWidth="1"/>
    <col min="14863" max="14863" width="10.85546875" style="1" customWidth="1"/>
    <col min="14864" max="14864" width="11" style="1" customWidth="1"/>
    <col min="14865" max="14866" width="10.140625" style="1" customWidth="1"/>
    <col min="14867" max="14867" width="2.42578125" style="1" customWidth="1"/>
    <col min="14868" max="14871" width="4.28515625" style="1" customWidth="1"/>
    <col min="14872" max="15105" width="9.140625" style="1"/>
    <col min="15106" max="15106" width="4.140625" style="1" customWidth="1"/>
    <col min="15107" max="15107" width="10.42578125" style="1" customWidth="1"/>
    <col min="15108" max="15108" width="27" style="1" customWidth="1"/>
    <col min="15109" max="15109" width="17.42578125" style="1" customWidth="1"/>
    <col min="15110" max="15110" width="20.28515625" style="1" customWidth="1"/>
    <col min="15111" max="15111" width="12.140625" style="1" bestFit="1" customWidth="1"/>
    <col min="15112" max="15112" width="0" style="1" hidden="1" customWidth="1"/>
    <col min="15113" max="15113" width="14.42578125" style="1" bestFit="1" customWidth="1"/>
    <col min="15114" max="15114" width="8.85546875" style="1" bestFit="1" customWidth="1"/>
    <col min="15115" max="15115" width="10.140625" style="1" bestFit="1" customWidth="1"/>
    <col min="15116" max="15116" width="0" style="1" hidden="1" customWidth="1"/>
    <col min="15117" max="15117" width="10.140625" style="1" customWidth="1"/>
    <col min="15118" max="15118" width="10.7109375" style="1" customWidth="1"/>
    <col min="15119" max="15119" width="10.85546875" style="1" customWidth="1"/>
    <col min="15120" max="15120" width="11" style="1" customWidth="1"/>
    <col min="15121" max="15122" width="10.140625" style="1" customWidth="1"/>
    <col min="15123" max="15123" width="2.42578125" style="1" customWidth="1"/>
    <col min="15124" max="15127" width="4.28515625" style="1" customWidth="1"/>
    <col min="15128" max="15361" width="9.140625" style="1"/>
    <col min="15362" max="15362" width="4.140625" style="1" customWidth="1"/>
    <col min="15363" max="15363" width="10.42578125" style="1" customWidth="1"/>
    <col min="15364" max="15364" width="27" style="1" customWidth="1"/>
    <col min="15365" max="15365" width="17.42578125" style="1" customWidth="1"/>
    <col min="15366" max="15366" width="20.28515625" style="1" customWidth="1"/>
    <col min="15367" max="15367" width="12.140625" style="1" bestFit="1" customWidth="1"/>
    <col min="15368" max="15368" width="0" style="1" hidden="1" customWidth="1"/>
    <col min="15369" max="15369" width="14.42578125" style="1" bestFit="1" customWidth="1"/>
    <col min="15370" max="15370" width="8.85546875" style="1" bestFit="1" customWidth="1"/>
    <col min="15371" max="15371" width="10.140625" style="1" bestFit="1" customWidth="1"/>
    <col min="15372" max="15372" width="0" style="1" hidden="1" customWidth="1"/>
    <col min="15373" max="15373" width="10.140625" style="1" customWidth="1"/>
    <col min="15374" max="15374" width="10.7109375" style="1" customWidth="1"/>
    <col min="15375" max="15375" width="10.85546875" style="1" customWidth="1"/>
    <col min="15376" max="15376" width="11" style="1" customWidth="1"/>
    <col min="15377" max="15378" width="10.140625" style="1" customWidth="1"/>
    <col min="15379" max="15379" width="2.42578125" style="1" customWidth="1"/>
    <col min="15380" max="15383" width="4.28515625" style="1" customWidth="1"/>
    <col min="15384" max="15617" width="9.140625" style="1"/>
    <col min="15618" max="15618" width="4.140625" style="1" customWidth="1"/>
    <col min="15619" max="15619" width="10.42578125" style="1" customWidth="1"/>
    <col min="15620" max="15620" width="27" style="1" customWidth="1"/>
    <col min="15621" max="15621" width="17.42578125" style="1" customWidth="1"/>
    <col min="15622" max="15622" width="20.28515625" style="1" customWidth="1"/>
    <col min="15623" max="15623" width="12.140625" style="1" bestFit="1" customWidth="1"/>
    <col min="15624" max="15624" width="0" style="1" hidden="1" customWidth="1"/>
    <col min="15625" max="15625" width="14.42578125" style="1" bestFit="1" customWidth="1"/>
    <col min="15626" max="15626" width="8.85546875" style="1" bestFit="1" customWidth="1"/>
    <col min="15627" max="15627" width="10.140625" style="1" bestFit="1" customWidth="1"/>
    <col min="15628" max="15628" width="0" style="1" hidden="1" customWidth="1"/>
    <col min="15629" max="15629" width="10.140625" style="1" customWidth="1"/>
    <col min="15630" max="15630" width="10.7109375" style="1" customWidth="1"/>
    <col min="15631" max="15631" width="10.85546875" style="1" customWidth="1"/>
    <col min="15632" max="15632" width="11" style="1" customWidth="1"/>
    <col min="15633" max="15634" width="10.140625" style="1" customWidth="1"/>
    <col min="15635" max="15635" width="2.42578125" style="1" customWidth="1"/>
    <col min="15636" max="15639" width="4.28515625" style="1" customWidth="1"/>
    <col min="15640" max="15873" width="9.140625" style="1"/>
    <col min="15874" max="15874" width="4.140625" style="1" customWidth="1"/>
    <col min="15875" max="15875" width="10.42578125" style="1" customWidth="1"/>
    <col min="15876" max="15876" width="27" style="1" customWidth="1"/>
    <col min="15877" max="15877" width="17.42578125" style="1" customWidth="1"/>
    <col min="15878" max="15878" width="20.28515625" style="1" customWidth="1"/>
    <col min="15879" max="15879" width="12.140625" style="1" bestFit="1" customWidth="1"/>
    <col min="15880" max="15880" width="0" style="1" hidden="1" customWidth="1"/>
    <col min="15881" max="15881" width="14.42578125" style="1" bestFit="1" customWidth="1"/>
    <col min="15882" max="15882" width="8.85546875" style="1" bestFit="1" customWidth="1"/>
    <col min="15883" max="15883" width="10.140625" style="1" bestFit="1" customWidth="1"/>
    <col min="15884" max="15884" width="0" style="1" hidden="1" customWidth="1"/>
    <col min="15885" max="15885" width="10.140625" style="1" customWidth="1"/>
    <col min="15886" max="15886" width="10.7109375" style="1" customWidth="1"/>
    <col min="15887" max="15887" width="10.85546875" style="1" customWidth="1"/>
    <col min="15888" max="15888" width="11" style="1" customWidth="1"/>
    <col min="15889" max="15890" width="10.140625" style="1" customWidth="1"/>
    <col min="15891" max="15891" width="2.42578125" style="1" customWidth="1"/>
    <col min="15892" max="15895" width="4.28515625" style="1" customWidth="1"/>
    <col min="15896" max="16129" width="9.140625" style="1"/>
    <col min="16130" max="16130" width="4.140625" style="1" customWidth="1"/>
    <col min="16131" max="16131" width="10.42578125" style="1" customWidth="1"/>
    <col min="16132" max="16132" width="27" style="1" customWidth="1"/>
    <col min="16133" max="16133" width="17.42578125" style="1" customWidth="1"/>
    <col min="16134" max="16134" width="20.28515625" style="1" customWidth="1"/>
    <col min="16135" max="16135" width="12.140625" style="1" bestFit="1" customWidth="1"/>
    <col min="16136" max="16136" width="0" style="1" hidden="1" customWidth="1"/>
    <col min="16137" max="16137" width="14.42578125" style="1" bestFit="1" customWidth="1"/>
    <col min="16138" max="16138" width="8.85546875" style="1" bestFit="1" customWidth="1"/>
    <col min="16139" max="16139" width="10.140625" style="1" bestFit="1" customWidth="1"/>
    <col min="16140" max="16140" width="0" style="1" hidden="1" customWidth="1"/>
    <col min="16141" max="16141" width="10.140625" style="1" customWidth="1"/>
    <col min="16142" max="16142" width="10.7109375" style="1" customWidth="1"/>
    <col min="16143" max="16143" width="10.85546875" style="1" customWidth="1"/>
    <col min="16144" max="16144" width="11" style="1" customWidth="1"/>
    <col min="16145" max="16146" width="10.140625" style="1" customWidth="1"/>
    <col min="16147" max="16147" width="2.42578125" style="1" customWidth="1"/>
    <col min="16148" max="16151" width="4.28515625" style="1" customWidth="1"/>
    <col min="16152" max="16384" width="9.140625" style="1"/>
  </cols>
  <sheetData>
    <row r="1" spans="1:6" x14ac:dyDescent="0.25">
      <c r="A1" s="25" t="s">
        <v>95</v>
      </c>
      <c r="F1" s="35" t="s">
        <v>94</v>
      </c>
    </row>
    <row r="2" spans="1:6" x14ac:dyDescent="0.25">
      <c r="A2" s="25" t="s">
        <v>97</v>
      </c>
    </row>
    <row r="3" spans="1:6" x14ac:dyDescent="0.25">
      <c r="A3" s="26" t="s">
        <v>2</v>
      </c>
    </row>
    <row r="8" spans="1:6" x14ac:dyDescent="0.25">
      <c r="B8" s="2" t="s">
        <v>26</v>
      </c>
    </row>
    <row r="9" spans="1:6" x14ac:dyDescent="0.25">
      <c r="B9" s="3">
        <v>1</v>
      </c>
      <c r="C9" s="1" t="s">
        <v>27</v>
      </c>
    </row>
    <row r="10" spans="1:6" x14ac:dyDescent="0.25">
      <c r="B10" s="3">
        <v>2</v>
      </c>
      <c r="C10" s="1" t="s">
        <v>28</v>
      </c>
    </row>
    <row r="11" spans="1:6" x14ac:dyDescent="0.25">
      <c r="B11" s="3">
        <v>3</v>
      </c>
      <c r="C11" s="1" t="s">
        <v>29</v>
      </c>
    </row>
    <row r="12" spans="1:6" x14ac:dyDescent="0.25">
      <c r="B12" s="3">
        <v>4</v>
      </c>
      <c r="C12" s="1" t="s">
        <v>30</v>
      </c>
    </row>
    <row r="14" spans="1:6" x14ac:dyDescent="0.25">
      <c r="A14" s="1" t="s">
        <v>31</v>
      </c>
    </row>
    <row r="17" spans="1:25" x14ac:dyDescent="0.25">
      <c r="B17" s="4" t="s">
        <v>32</v>
      </c>
      <c r="C17" s="5" t="s">
        <v>6</v>
      </c>
      <c r="D17" s="5" t="s">
        <v>33</v>
      </c>
      <c r="E17" s="5" t="s">
        <v>34</v>
      </c>
      <c r="F17" s="5" t="s">
        <v>35</v>
      </c>
      <c r="G17" s="5" t="s">
        <v>36</v>
      </c>
      <c r="H17" s="5" t="s">
        <v>37</v>
      </c>
      <c r="I17" s="5" t="s">
        <v>38</v>
      </c>
      <c r="J17" s="5" t="s">
        <v>39</v>
      </c>
      <c r="K17" s="5"/>
      <c r="L17" s="27"/>
      <c r="M17" s="68" t="s">
        <v>40</v>
      </c>
      <c r="N17" s="68"/>
      <c r="O17" s="68"/>
      <c r="P17" s="68"/>
      <c r="Q17" s="68"/>
      <c r="R17" s="68"/>
      <c r="S17" s="5"/>
      <c r="T17" s="68" t="s">
        <v>41</v>
      </c>
      <c r="U17" s="68"/>
      <c r="V17" s="68"/>
      <c r="W17" s="68"/>
    </row>
    <row r="18" spans="1:25" x14ac:dyDescent="0.25">
      <c r="A18" s="5"/>
      <c r="B18" s="6" t="s">
        <v>42</v>
      </c>
      <c r="C18" s="7" t="s">
        <v>11</v>
      </c>
      <c r="D18" s="7" t="s">
        <v>43</v>
      </c>
      <c r="E18" s="7" t="s">
        <v>1</v>
      </c>
      <c r="F18" s="7" t="s">
        <v>44</v>
      </c>
      <c r="G18" s="7" t="s">
        <v>45</v>
      </c>
      <c r="H18" s="7" t="s">
        <v>46</v>
      </c>
      <c r="I18" s="7" t="s">
        <v>47</v>
      </c>
      <c r="J18" s="7" t="s">
        <v>12</v>
      </c>
      <c r="K18" s="7"/>
      <c r="L18" s="7" t="s">
        <v>96</v>
      </c>
      <c r="M18" s="7">
        <v>2011</v>
      </c>
      <c r="N18" s="7">
        <v>2012</v>
      </c>
      <c r="O18" s="7">
        <v>2013</v>
      </c>
      <c r="P18" s="7">
        <v>2014</v>
      </c>
      <c r="Q18" s="7">
        <v>2015</v>
      </c>
      <c r="R18" s="7" t="s">
        <v>48</v>
      </c>
      <c r="S18" s="7"/>
      <c r="T18" s="8" t="s">
        <v>3</v>
      </c>
      <c r="U18" s="8" t="s">
        <v>4</v>
      </c>
      <c r="V18" s="8" t="s">
        <v>5</v>
      </c>
      <c r="W18" s="8" t="s">
        <v>49</v>
      </c>
    </row>
    <row r="19" spans="1:25" x14ac:dyDescent="0.25">
      <c r="A19" s="1">
        <v>1</v>
      </c>
      <c r="B19" s="9" t="s">
        <v>50</v>
      </c>
      <c r="C19" s="30" t="s">
        <v>98</v>
      </c>
      <c r="D19" s="1">
        <v>11111</v>
      </c>
      <c r="E19" s="9" t="s">
        <v>100</v>
      </c>
      <c r="F19" s="11">
        <v>260860</v>
      </c>
      <c r="H19" s="12" t="s">
        <v>51</v>
      </c>
      <c r="I19" s="11">
        <v>6145</v>
      </c>
      <c r="J19" s="13">
        <v>0.11452</v>
      </c>
      <c r="L19" s="14">
        <v>46983</v>
      </c>
      <c r="M19" s="14">
        <v>46983</v>
      </c>
      <c r="N19" s="14">
        <v>22183</v>
      </c>
      <c r="O19" s="14"/>
      <c r="P19" s="14"/>
      <c r="Q19" s="14"/>
      <c r="R19" s="14"/>
      <c r="T19" s="1" t="s">
        <v>15</v>
      </c>
      <c r="U19" s="1" t="s">
        <v>23</v>
      </c>
      <c r="V19" s="1" t="s">
        <v>15</v>
      </c>
      <c r="W19" s="1" t="s">
        <v>23</v>
      </c>
    </row>
    <row r="20" spans="1:25" x14ac:dyDescent="0.25">
      <c r="A20" s="1">
        <v>2</v>
      </c>
      <c r="B20" s="9" t="s">
        <v>50</v>
      </c>
      <c r="C20" s="30" t="s">
        <v>98</v>
      </c>
      <c r="D20" s="1">
        <v>22222</v>
      </c>
      <c r="E20" s="9" t="s">
        <v>100</v>
      </c>
      <c r="F20" s="11">
        <v>90000</v>
      </c>
      <c r="H20" s="12" t="s">
        <v>51</v>
      </c>
      <c r="I20" s="11">
        <v>2063</v>
      </c>
      <c r="J20" s="13">
        <v>0.13325000000000001</v>
      </c>
      <c r="L20" s="14">
        <v>16808</v>
      </c>
      <c r="M20" s="14">
        <v>16808</v>
      </c>
      <c r="N20" s="14">
        <v>8026</v>
      </c>
      <c r="O20" s="14"/>
      <c r="P20" s="14"/>
      <c r="Q20" s="14"/>
      <c r="R20" s="14"/>
      <c r="T20" s="1" t="s">
        <v>15</v>
      </c>
      <c r="U20" s="1" t="s">
        <v>23</v>
      </c>
      <c r="V20" s="1" t="s">
        <v>15</v>
      </c>
      <c r="W20" s="1" t="s">
        <v>23</v>
      </c>
    </row>
    <row r="21" spans="1:25" x14ac:dyDescent="0.25">
      <c r="A21" s="1">
        <v>3</v>
      </c>
      <c r="B21" s="9" t="s">
        <v>50</v>
      </c>
      <c r="C21" s="30" t="s">
        <v>99</v>
      </c>
      <c r="D21" s="1">
        <v>33333</v>
      </c>
      <c r="E21" s="9" t="s">
        <v>52</v>
      </c>
      <c r="F21" s="11">
        <v>79000</v>
      </c>
      <c r="H21" s="12" t="s">
        <v>53</v>
      </c>
      <c r="I21" s="11">
        <v>1863.4</v>
      </c>
      <c r="J21" s="13">
        <v>6.5000000000000002E-2</v>
      </c>
      <c r="L21" s="14">
        <v>20887</v>
      </c>
      <c r="M21" s="14">
        <v>20887</v>
      </c>
      <c r="N21" s="14">
        <v>10971</v>
      </c>
      <c r="O21" s="14"/>
      <c r="P21" s="14"/>
      <c r="Q21" s="14"/>
      <c r="R21" s="14"/>
      <c r="T21" s="1" t="s">
        <v>15</v>
      </c>
      <c r="U21" s="1" t="s">
        <v>23</v>
      </c>
      <c r="V21" s="1" t="s">
        <v>15</v>
      </c>
      <c r="W21" s="1" t="s">
        <v>23</v>
      </c>
    </row>
    <row r="22" spans="1:25" x14ac:dyDescent="0.25">
      <c r="A22" s="1">
        <v>4</v>
      </c>
      <c r="B22" s="9" t="s">
        <v>50</v>
      </c>
      <c r="C22" s="10" t="s">
        <v>54</v>
      </c>
      <c r="D22" s="1">
        <v>44444</v>
      </c>
      <c r="E22" s="9" t="s">
        <v>101</v>
      </c>
      <c r="F22" s="11">
        <v>635306.64</v>
      </c>
      <c r="H22" s="12" t="s">
        <v>53</v>
      </c>
      <c r="I22" s="11">
        <v>14780</v>
      </c>
      <c r="J22" s="13">
        <v>9.6610000000000001E-2</v>
      </c>
      <c r="L22" s="14">
        <v>161055</v>
      </c>
      <c r="M22" s="14">
        <v>161055</v>
      </c>
      <c r="N22" s="14">
        <v>66625</v>
      </c>
      <c r="O22" s="14"/>
      <c r="P22" s="14"/>
      <c r="Q22" s="14"/>
      <c r="R22" s="14"/>
      <c r="T22" s="1" t="s">
        <v>15</v>
      </c>
      <c r="U22" s="1" t="s">
        <v>23</v>
      </c>
      <c r="V22" s="1" t="s">
        <v>15</v>
      </c>
      <c r="W22" s="1" t="s">
        <v>23</v>
      </c>
    </row>
    <row r="23" spans="1:25" x14ac:dyDescent="0.25">
      <c r="A23" s="1">
        <v>5</v>
      </c>
      <c r="B23" s="9" t="s">
        <v>50</v>
      </c>
      <c r="C23" s="10" t="s">
        <v>55</v>
      </c>
      <c r="D23" s="1">
        <v>55555</v>
      </c>
      <c r="E23" s="9" t="s">
        <v>56</v>
      </c>
      <c r="F23" s="16">
        <v>53590.400000000001</v>
      </c>
      <c r="H23" s="12" t="s">
        <v>51</v>
      </c>
      <c r="I23" s="11">
        <v>1841</v>
      </c>
      <c r="J23" s="13">
        <v>0.11033999999999999</v>
      </c>
      <c r="L23" s="14">
        <v>12199</v>
      </c>
      <c r="M23" s="14">
        <v>12199</v>
      </c>
      <c r="N23" s="14">
        <v>7366</v>
      </c>
      <c r="O23" s="14"/>
      <c r="P23" s="14"/>
      <c r="Q23" s="14"/>
      <c r="R23" s="14"/>
      <c r="T23" s="1" t="s">
        <v>15</v>
      </c>
      <c r="U23" s="1" t="s">
        <v>23</v>
      </c>
      <c r="V23" s="1" t="s">
        <v>15</v>
      </c>
      <c r="W23" s="1" t="s">
        <v>23</v>
      </c>
    </row>
    <row r="24" spans="1:25" x14ac:dyDescent="0.25">
      <c r="A24" s="1">
        <v>6</v>
      </c>
      <c r="B24" s="9" t="s">
        <v>50</v>
      </c>
      <c r="C24" s="10" t="s">
        <v>57</v>
      </c>
      <c r="D24" s="1">
        <v>66666</v>
      </c>
      <c r="E24" s="9" t="s">
        <v>102</v>
      </c>
      <c r="F24" s="11">
        <v>80880</v>
      </c>
      <c r="H24" s="12" t="s">
        <v>51</v>
      </c>
      <c r="I24" s="11">
        <v>1157</v>
      </c>
      <c r="J24" s="13">
        <v>7.4870000000000006E-2</v>
      </c>
      <c r="L24" s="14">
        <v>9529</v>
      </c>
      <c r="M24" s="14">
        <v>9529</v>
      </c>
      <c r="N24" s="14">
        <v>10268</v>
      </c>
      <c r="O24" s="14">
        <v>11060</v>
      </c>
      <c r="P24" s="14">
        <v>11917</v>
      </c>
      <c r="Q24" s="14">
        <v>18664</v>
      </c>
      <c r="R24" s="14"/>
      <c r="T24" s="1" t="s">
        <v>15</v>
      </c>
      <c r="U24" s="1" t="s">
        <v>23</v>
      </c>
      <c r="V24" s="1" t="s">
        <v>15</v>
      </c>
      <c r="W24" s="1" t="s">
        <v>23</v>
      </c>
    </row>
    <row r="25" spans="1:25" x14ac:dyDescent="0.25">
      <c r="A25" s="1">
        <v>7</v>
      </c>
      <c r="B25" s="9" t="s">
        <v>50</v>
      </c>
      <c r="C25" s="10" t="s">
        <v>58</v>
      </c>
      <c r="D25" s="1">
        <v>77777</v>
      </c>
      <c r="E25" s="9" t="s">
        <v>59</v>
      </c>
      <c r="F25" s="11">
        <v>170989</v>
      </c>
      <c r="H25" s="12" t="s">
        <v>53</v>
      </c>
      <c r="I25" s="11">
        <v>4531</v>
      </c>
      <c r="J25" s="13">
        <v>0.129</v>
      </c>
      <c r="L25" s="14">
        <v>44333</v>
      </c>
      <c r="M25" s="14">
        <v>44333</v>
      </c>
      <c r="N25" s="14">
        <v>21942</v>
      </c>
      <c r="O25" s="14">
        <v>0</v>
      </c>
      <c r="P25" s="14"/>
      <c r="Q25" s="14"/>
      <c r="R25" s="14"/>
      <c r="T25" s="1" t="s">
        <v>15</v>
      </c>
      <c r="U25" s="1" t="s">
        <v>23</v>
      </c>
      <c r="V25" s="1" t="s">
        <v>15</v>
      </c>
      <c r="W25" s="1" t="s">
        <v>23</v>
      </c>
    </row>
    <row r="26" spans="1:25" x14ac:dyDescent="0.25">
      <c r="A26" s="1">
        <v>8</v>
      </c>
      <c r="B26" s="9" t="s">
        <v>50</v>
      </c>
      <c r="C26" s="10" t="s">
        <v>60</v>
      </c>
      <c r="D26" s="1">
        <v>88888</v>
      </c>
      <c r="E26" s="9" t="s">
        <v>56</v>
      </c>
      <c r="F26" s="11">
        <v>161280</v>
      </c>
      <c r="H26" s="12" t="s">
        <v>51</v>
      </c>
      <c r="I26" s="11">
        <v>6099</v>
      </c>
      <c r="J26" s="13">
        <v>9.7500000000000003E-2</v>
      </c>
      <c r="L26" s="14">
        <v>13648</v>
      </c>
      <c r="M26" s="14">
        <v>13648</v>
      </c>
      <c r="N26" s="14">
        <v>56375</v>
      </c>
      <c r="O26" s="14">
        <v>71003</v>
      </c>
      <c r="P26" s="14">
        <v>7272</v>
      </c>
      <c r="Q26" s="14"/>
      <c r="R26" s="14"/>
      <c r="T26" s="1" t="s">
        <v>15</v>
      </c>
      <c r="U26" s="1" t="s">
        <v>23</v>
      </c>
      <c r="V26" s="1" t="s">
        <v>15</v>
      </c>
      <c r="W26" s="1" t="s">
        <v>23</v>
      </c>
    </row>
    <row r="27" spans="1:25" x14ac:dyDescent="0.25">
      <c r="A27" s="1">
        <v>9</v>
      </c>
      <c r="B27" s="9" t="s">
        <v>50</v>
      </c>
      <c r="C27" s="10" t="s">
        <v>61</v>
      </c>
      <c r="D27" s="1">
        <v>99999</v>
      </c>
      <c r="E27" s="9" t="s">
        <v>56</v>
      </c>
      <c r="F27" s="11">
        <v>247805</v>
      </c>
      <c r="H27" s="12" t="s">
        <v>51</v>
      </c>
      <c r="I27" s="11">
        <v>5234</v>
      </c>
      <c r="J27" s="13">
        <v>9.7500000000000003E-2</v>
      </c>
      <c r="L27" s="14">
        <v>11708</v>
      </c>
      <c r="M27" s="14">
        <v>11708</v>
      </c>
      <c r="N27" s="14">
        <v>48376</v>
      </c>
      <c r="O27" s="14">
        <v>60930</v>
      </c>
      <c r="P27" s="14">
        <v>6240</v>
      </c>
      <c r="Q27" s="14"/>
      <c r="R27" s="14"/>
      <c r="T27" s="1" t="s">
        <v>15</v>
      </c>
      <c r="U27" s="1" t="s">
        <v>23</v>
      </c>
      <c r="V27" s="1" t="s">
        <v>15</v>
      </c>
      <c r="W27" s="1" t="s">
        <v>23</v>
      </c>
    </row>
    <row r="28" spans="1:25" x14ac:dyDescent="0.25">
      <c r="A28" s="1">
        <v>10</v>
      </c>
      <c r="B28" s="9" t="s">
        <v>50</v>
      </c>
      <c r="C28" s="10" t="s">
        <v>62</v>
      </c>
      <c r="D28" s="1">
        <v>111110</v>
      </c>
      <c r="E28" s="9" t="s">
        <v>56</v>
      </c>
      <c r="F28" s="11">
        <v>301987</v>
      </c>
      <c r="H28" s="12" t="s">
        <v>51</v>
      </c>
      <c r="I28" s="11">
        <v>6840</v>
      </c>
      <c r="J28" s="13">
        <v>0.12959999999999999</v>
      </c>
      <c r="L28" s="17">
        <v>58556</v>
      </c>
      <c r="M28" s="17">
        <v>58556</v>
      </c>
      <c r="N28" s="17">
        <v>66614</v>
      </c>
      <c r="O28" s="17">
        <v>75784</v>
      </c>
      <c r="P28" s="17">
        <v>6767</v>
      </c>
      <c r="Q28" s="17"/>
      <c r="R28" s="17"/>
      <c r="T28" s="1" t="s">
        <v>15</v>
      </c>
      <c r="U28" s="1" t="s">
        <v>23</v>
      </c>
      <c r="V28" s="1" t="s">
        <v>15</v>
      </c>
      <c r="W28" s="1" t="s">
        <v>23</v>
      </c>
    </row>
    <row r="29" spans="1:25" ht="15.75" thickBot="1" x14ac:dyDescent="0.3">
      <c r="B29" s="9" t="s">
        <v>63</v>
      </c>
      <c r="E29" s="9"/>
      <c r="L29" s="67">
        <f t="shared" ref="L29:Q29" si="0">SUM(L19:L28)</f>
        <v>395706</v>
      </c>
      <c r="M29" s="67">
        <f t="shared" si="0"/>
        <v>395706</v>
      </c>
      <c r="N29" s="67">
        <f t="shared" si="0"/>
        <v>318746</v>
      </c>
      <c r="O29" s="67">
        <f t="shared" si="0"/>
        <v>218777</v>
      </c>
      <c r="P29" s="67">
        <f t="shared" si="0"/>
        <v>32196</v>
      </c>
      <c r="Q29" s="67">
        <f t="shared" si="0"/>
        <v>18664</v>
      </c>
      <c r="R29" s="65"/>
      <c r="Y29" s="24"/>
    </row>
    <row r="30" spans="1:25" ht="15.75" thickTop="1" x14ac:dyDescent="0.25">
      <c r="B30" s="9"/>
      <c r="E30" s="9"/>
      <c r="M30" s="28"/>
      <c r="N30" s="28"/>
      <c r="O30" s="28"/>
      <c r="P30" s="28"/>
      <c r="Q30" s="28"/>
      <c r="R30" s="29"/>
      <c r="Y30" s="24"/>
    </row>
    <row r="31" spans="1:25" x14ac:dyDescent="0.25">
      <c r="B31" s="4" t="s">
        <v>32</v>
      </c>
      <c r="C31" s="27" t="s">
        <v>6</v>
      </c>
      <c r="D31" s="27" t="s">
        <v>33</v>
      </c>
      <c r="E31" s="27" t="s">
        <v>34</v>
      </c>
      <c r="F31" s="27" t="s">
        <v>35</v>
      </c>
      <c r="G31" s="27" t="s">
        <v>36</v>
      </c>
      <c r="H31" s="27" t="s">
        <v>37</v>
      </c>
      <c r="I31" s="27" t="s">
        <v>38</v>
      </c>
      <c r="J31" s="27" t="s">
        <v>39</v>
      </c>
      <c r="K31" s="27"/>
      <c r="L31" s="27"/>
      <c r="M31" s="68" t="s">
        <v>40</v>
      </c>
      <c r="N31" s="68"/>
      <c r="O31" s="68"/>
      <c r="P31" s="68"/>
      <c r="Q31" s="68"/>
      <c r="R31" s="68"/>
      <c r="S31" s="27"/>
      <c r="T31" s="68" t="s">
        <v>41</v>
      </c>
      <c r="U31" s="68"/>
      <c r="V31" s="68"/>
      <c r="W31" s="68"/>
      <c r="Y31" s="24"/>
    </row>
    <row r="32" spans="1:25" x14ac:dyDescent="0.25">
      <c r="B32" s="6" t="s">
        <v>42</v>
      </c>
      <c r="C32" s="7" t="s">
        <v>11</v>
      </c>
      <c r="D32" s="7" t="s">
        <v>43</v>
      </c>
      <c r="E32" s="7" t="s">
        <v>1</v>
      </c>
      <c r="F32" s="7" t="s">
        <v>44</v>
      </c>
      <c r="G32" s="7" t="s">
        <v>45</v>
      </c>
      <c r="H32" s="7" t="s">
        <v>46</v>
      </c>
      <c r="I32" s="7" t="s">
        <v>47</v>
      </c>
      <c r="J32" s="7" t="s">
        <v>12</v>
      </c>
      <c r="K32" s="7"/>
      <c r="L32" s="7" t="s">
        <v>96</v>
      </c>
      <c r="M32" s="7">
        <v>2011</v>
      </c>
      <c r="N32" s="7">
        <v>2012</v>
      </c>
      <c r="O32" s="7">
        <v>2013</v>
      </c>
      <c r="P32" s="7">
        <v>2014</v>
      </c>
      <c r="Q32" s="7">
        <v>2015</v>
      </c>
      <c r="R32" s="7" t="s">
        <v>48</v>
      </c>
      <c r="S32" s="7"/>
      <c r="T32" s="8" t="s">
        <v>3</v>
      </c>
      <c r="U32" s="8" t="s">
        <v>4</v>
      </c>
      <c r="V32" s="8" t="s">
        <v>5</v>
      </c>
      <c r="W32" s="8" t="s">
        <v>49</v>
      </c>
    </row>
    <row r="33" spans="1:23" x14ac:dyDescent="0.25">
      <c r="A33" s="1">
        <v>11</v>
      </c>
      <c r="B33" s="9" t="s">
        <v>64</v>
      </c>
      <c r="C33" s="10" t="s">
        <v>65</v>
      </c>
      <c r="D33" s="1">
        <v>11111</v>
      </c>
      <c r="E33" s="9" t="s">
        <v>66</v>
      </c>
      <c r="F33" s="31" t="s">
        <v>103</v>
      </c>
      <c r="H33" s="19" t="s">
        <v>51</v>
      </c>
      <c r="I33" s="11">
        <v>24229</v>
      </c>
      <c r="J33" s="31" t="s">
        <v>103</v>
      </c>
      <c r="L33" s="20">
        <f t="shared" ref="L33:M33" si="1">24229*12</f>
        <v>290748</v>
      </c>
      <c r="M33" s="20">
        <f t="shared" si="1"/>
        <v>290748</v>
      </c>
      <c r="N33" s="20">
        <f>24229*12</f>
        <v>290748</v>
      </c>
      <c r="O33" s="20">
        <v>290748</v>
      </c>
      <c r="P33" s="20">
        <f>7*24229</f>
        <v>169603</v>
      </c>
      <c r="T33" s="1" t="s">
        <v>15</v>
      </c>
      <c r="U33" s="1" t="s">
        <v>15</v>
      </c>
      <c r="V33" s="1" t="s">
        <v>15</v>
      </c>
      <c r="W33" s="1" t="s">
        <v>15</v>
      </c>
    </row>
    <row r="34" spans="1:23" x14ac:dyDescent="0.25">
      <c r="A34" s="1">
        <v>12</v>
      </c>
      <c r="B34" s="9" t="s">
        <v>64</v>
      </c>
      <c r="C34" s="10" t="s">
        <v>67</v>
      </c>
      <c r="D34" s="1">
        <v>22222</v>
      </c>
      <c r="E34" s="9" t="s">
        <v>68</v>
      </c>
      <c r="F34" s="31" t="s">
        <v>103</v>
      </c>
      <c r="H34" s="21" t="s">
        <v>69</v>
      </c>
      <c r="I34" s="11">
        <v>15160</v>
      </c>
      <c r="J34" s="31" t="s">
        <v>103</v>
      </c>
      <c r="L34" s="20">
        <f t="shared" ref="L34:M34" si="2">12*15160</f>
        <v>181920</v>
      </c>
      <c r="M34" s="20">
        <f t="shared" si="2"/>
        <v>181920</v>
      </c>
      <c r="N34" s="20">
        <f>12*15160</f>
        <v>181920</v>
      </c>
      <c r="O34" s="20">
        <v>181920</v>
      </c>
      <c r="P34" s="20">
        <f>9*15160</f>
        <v>136440</v>
      </c>
      <c r="T34" s="1" t="s">
        <v>15</v>
      </c>
      <c r="U34" s="1" t="s">
        <v>15</v>
      </c>
      <c r="V34" s="1" t="s">
        <v>15</v>
      </c>
      <c r="W34" s="1" t="s">
        <v>15</v>
      </c>
    </row>
    <row r="35" spans="1:23" x14ac:dyDescent="0.25">
      <c r="A35" s="1">
        <v>13</v>
      </c>
      <c r="B35" s="9" t="s">
        <v>64</v>
      </c>
      <c r="C35" s="10" t="s">
        <v>70</v>
      </c>
      <c r="D35" s="15">
        <v>33333</v>
      </c>
      <c r="E35" s="9" t="s">
        <v>71</v>
      </c>
      <c r="F35" s="31" t="s">
        <v>103</v>
      </c>
      <c r="H35" s="21" t="s">
        <v>72</v>
      </c>
      <c r="I35" s="11">
        <v>8000</v>
      </c>
      <c r="J35" s="31" t="s">
        <v>103</v>
      </c>
      <c r="L35" s="22">
        <f t="shared" ref="L35:M35" si="3">12319*6+8000*6</f>
        <v>121914</v>
      </c>
      <c r="M35" s="22">
        <f t="shared" si="3"/>
        <v>121914</v>
      </c>
      <c r="N35" s="22">
        <f>12319*6+8000*6</f>
        <v>121914</v>
      </c>
      <c r="O35" s="20">
        <f>8000*12</f>
        <v>96000</v>
      </c>
      <c r="P35" s="20">
        <f>8000*12</f>
        <v>96000</v>
      </c>
      <c r="Q35" s="20">
        <v>16000</v>
      </c>
      <c r="T35" s="1" t="s">
        <v>15</v>
      </c>
      <c r="U35" s="1" t="s">
        <v>15</v>
      </c>
      <c r="V35" s="1" t="s">
        <v>15</v>
      </c>
      <c r="W35" s="1" t="s">
        <v>15</v>
      </c>
    </row>
    <row r="36" spans="1:23" x14ac:dyDescent="0.25">
      <c r="A36" s="1">
        <v>14</v>
      </c>
      <c r="B36" s="9" t="s">
        <v>64</v>
      </c>
      <c r="C36" s="10" t="s">
        <v>73</v>
      </c>
      <c r="D36" s="1">
        <v>44444</v>
      </c>
      <c r="E36" s="9" t="s">
        <v>74</v>
      </c>
      <c r="F36" s="31" t="s">
        <v>103</v>
      </c>
      <c r="H36" s="19" t="s">
        <v>51</v>
      </c>
      <c r="I36" s="11">
        <v>4545</v>
      </c>
      <c r="J36" s="31" t="s">
        <v>103</v>
      </c>
      <c r="L36" s="20">
        <f t="shared" ref="L36:M36" si="4">4545*12</f>
        <v>54540</v>
      </c>
      <c r="M36" s="20">
        <f t="shared" si="4"/>
        <v>54540</v>
      </c>
      <c r="N36" s="20">
        <f>4545*12</f>
        <v>54540</v>
      </c>
      <c r="O36" s="20">
        <v>54540</v>
      </c>
      <c r="P36" s="20">
        <v>54540</v>
      </c>
      <c r="Q36" s="20">
        <v>54540</v>
      </c>
      <c r="R36" s="20">
        <v>54540</v>
      </c>
      <c r="T36" s="1" t="s">
        <v>15</v>
      </c>
      <c r="U36" s="1" t="s">
        <v>15</v>
      </c>
      <c r="V36" s="1" t="s">
        <v>15</v>
      </c>
      <c r="W36" s="1" t="s">
        <v>15</v>
      </c>
    </row>
    <row r="37" spans="1:23" x14ac:dyDescent="0.25">
      <c r="A37" s="1">
        <v>15</v>
      </c>
      <c r="B37" s="9" t="s">
        <v>64</v>
      </c>
      <c r="C37" s="10" t="s">
        <v>73</v>
      </c>
      <c r="D37" s="1">
        <v>55555</v>
      </c>
      <c r="E37" s="9" t="s">
        <v>75</v>
      </c>
      <c r="F37" s="31" t="s">
        <v>103</v>
      </c>
      <c r="H37" s="19" t="s">
        <v>51</v>
      </c>
      <c r="I37" s="11">
        <v>4472</v>
      </c>
      <c r="J37" s="31" t="s">
        <v>103</v>
      </c>
      <c r="L37" s="20">
        <f t="shared" ref="L37:M37" si="5">4472*12</f>
        <v>53664</v>
      </c>
      <c r="M37" s="20">
        <f t="shared" si="5"/>
        <v>53664</v>
      </c>
      <c r="N37" s="20">
        <f>4472*12</f>
        <v>53664</v>
      </c>
      <c r="O37" s="20">
        <v>53664</v>
      </c>
      <c r="P37" s="20">
        <v>53664</v>
      </c>
      <c r="Q37" s="20">
        <v>53664</v>
      </c>
      <c r="R37" s="20">
        <f>15*4472</f>
        <v>67080</v>
      </c>
      <c r="T37" s="1" t="s">
        <v>15</v>
      </c>
      <c r="U37" s="1" t="s">
        <v>15</v>
      </c>
      <c r="V37" s="1" t="s">
        <v>15</v>
      </c>
      <c r="W37" s="1" t="s">
        <v>15</v>
      </c>
    </row>
    <row r="38" spans="1:23" x14ac:dyDescent="0.25">
      <c r="A38" s="1">
        <v>16</v>
      </c>
      <c r="B38" s="9" t="s">
        <v>64</v>
      </c>
      <c r="C38" s="10" t="s">
        <v>76</v>
      </c>
      <c r="D38" s="15">
        <v>66666</v>
      </c>
      <c r="E38" s="9" t="s">
        <v>77</v>
      </c>
      <c r="F38" s="31" t="s">
        <v>103</v>
      </c>
      <c r="H38" s="19" t="s">
        <v>78</v>
      </c>
      <c r="I38" s="11">
        <v>870</v>
      </c>
      <c r="J38" s="31" t="s">
        <v>103</v>
      </c>
      <c r="L38" s="20">
        <f t="shared" ref="L38:M38" si="6">12*870</f>
        <v>10440</v>
      </c>
      <c r="M38" s="20">
        <f t="shared" si="6"/>
        <v>10440</v>
      </c>
      <c r="N38" s="20">
        <f>12*870</f>
        <v>10440</v>
      </c>
      <c r="O38" s="20">
        <f>12*870</f>
        <v>10440</v>
      </c>
      <c r="P38" s="20">
        <f>6*870</f>
        <v>5220</v>
      </c>
      <c r="T38" s="1" t="s">
        <v>15</v>
      </c>
      <c r="U38" s="1" t="s">
        <v>15</v>
      </c>
      <c r="V38" s="1" t="s">
        <v>15</v>
      </c>
      <c r="W38" s="1" t="s">
        <v>15</v>
      </c>
    </row>
    <row r="39" spans="1:23" x14ac:dyDescent="0.25">
      <c r="A39" s="1">
        <v>17</v>
      </c>
      <c r="B39" s="9" t="s">
        <v>64</v>
      </c>
      <c r="C39" s="10" t="s">
        <v>79</v>
      </c>
      <c r="D39" s="1">
        <v>77777</v>
      </c>
      <c r="E39" s="9" t="s">
        <v>80</v>
      </c>
      <c r="F39" s="31" t="s">
        <v>103</v>
      </c>
      <c r="H39" s="19" t="s">
        <v>51</v>
      </c>
      <c r="I39" s="11">
        <v>642</v>
      </c>
      <c r="J39" s="31" t="s">
        <v>103</v>
      </c>
      <c r="L39" s="20">
        <f t="shared" ref="L39:M39" si="7">12*642</f>
        <v>7704</v>
      </c>
      <c r="M39" s="20">
        <f t="shared" si="7"/>
        <v>7704</v>
      </c>
      <c r="N39" s="20">
        <f>12*642</f>
        <v>7704</v>
      </c>
      <c r="O39" s="20">
        <v>7704</v>
      </c>
      <c r="P39" s="20">
        <v>7704</v>
      </c>
      <c r="Q39" s="20">
        <v>7704</v>
      </c>
      <c r="R39" s="20">
        <f>11*642</f>
        <v>7062</v>
      </c>
      <c r="T39" s="1" t="s">
        <v>15</v>
      </c>
      <c r="U39" s="1" t="s">
        <v>15</v>
      </c>
      <c r="V39" s="1" t="s">
        <v>15</v>
      </c>
      <c r="W39" s="1" t="s">
        <v>15</v>
      </c>
    </row>
    <row r="40" spans="1:23" x14ac:dyDescent="0.25">
      <c r="A40" s="1">
        <v>18</v>
      </c>
      <c r="B40" s="9" t="s">
        <v>64</v>
      </c>
      <c r="C40" s="10" t="s">
        <v>81</v>
      </c>
      <c r="D40" s="1">
        <v>88888</v>
      </c>
      <c r="E40" s="9" t="s">
        <v>82</v>
      </c>
      <c r="F40" s="31" t="s">
        <v>103</v>
      </c>
      <c r="H40" s="19" t="s">
        <v>51</v>
      </c>
      <c r="I40" s="11">
        <v>8297</v>
      </c>
      <c r="J40" s="31" t="s">
        <v>103</v>
      </c>
      <c r="L40" s="20">
        <f t="shared" ref="L40:M40" si="8">8297*12</f>
        <v>99564</v>
      </c>
      <c r="M40" s="20">
        <f t="shared" si="8"/>
        <v>99564</v>
      </c>
      <c r="N40" s="20">
        <f>8297*12</f>
        <v>99564</v>
      </c>
      <c r="O40" s="20">
        <v>99564</v>
      </c>
      <c r="P40" s="20">
        <v>99564</v>
      </c>
      <c r="T40" s="1" t="s">
        <v>15</v>
      </c>
      <c r="U40" s="1" t="s">
        <v>15</v>
      </c>
      <c r="V40" s="1" t="s">
        <v>15</v>
      </c>
      <c r="W40" s="1" t="s">
        <v>15</v>
      </c>
    </row>
    <row r="41" spans="1:23" x14ac:dyDescent="0.25">
      <c r="A41" s="1">
        <v>19</v>
      </c>
      <c r="B41" s="9" t="s">
        <v>64</v>
      </c>
      <c r="C41" s="10" t="s">
        <v>83</v>
      </c>
      <c r="D41" s="15">
        <v>99999</v>
      </c>
      <c r="E41" s="9" t="s">
        <v>84</v>
      </c>
      <c r="F41" s="31" t="s">
        <v>103</v>
      </c>
      <c r="H41" s="19" t="s">
        <v>85</v>
      </c>
      <c r="I41" s="11">
        <v>33898</v>
      </c>
      <c r="J41" s="31" t="s">
        <v>103</v>
      </c>
      <c r="L41" s="20">
        <f t="shared" ref="L41:M41" si="9">33898*12</f>
        <v>406776</v>
      </c>
      <c r="M41" s="20">
        <f t="shared" si="9"/>
        <v>406776</v>
      </c>
      <c r="N41" s="20">
        <f>33898*12</f>
        <v>406776</v>
      </c>
      <c r="O41" s="20">
        <v>406776</v>
      </c>
      <c r="P41" s="20">
        <v>406776</v>
      </c>
      <c r="Q41" s="20">
        <f>5*33898</f>
        <v>169490</v>
      </c>
      <c r="T41" s="1" t="s">
        <v>15</v>
      </c>
      <c r="U41" s="1" t="s">
        <v>15</v>
      </c>
      <c r="V41" s="1" t="s">
        <v>15</v>
      </c>
      <c r="W41" s="1" t="s">
        <v>15</v>
      </c>
    </row>
    <row r="42" spans="1:23" x14ac:dyDescent="0.25">
      <c r="A42" s="1">
        <v>20</v>
      </c>
      <c r="B42" s="9" t="s">
        <v>64</v>
      </c>
      <c r="C42" s="10" t="s">
        <v>86</v>
      </c>
      <c r="D42" s="1">
        <v>111110</v>
      </c>
      <c r="E42" s="9" t="s">
        <v>87</v>
      </c>
      <c r="F42" s="31" t="s">
        <v>103</v>
      </c>
      <c r="H42" s="19" t="s">
        <v>53</v>
      </c>
      <c r="I42" s="11">
        <v>18944</v>
      </c>
      <c r="J42" s="31" t="s">
        <v>103</v>
      </c>
      <c r="L42" s="23">
        <f t="shared" ref="L42:M42" si="10">18944*12</f>
        <v>227328</v>
      </c>
      <c r="M42" s="23">
        <f t="shared" si="10"/>
        <v>227328</v>
      </c>
      <c r="N42" s="23">
        <f>18944*12</f>
        <v>227328</v>
      </c>
      <c r="O42" s="23">
        <f>18161*12</f>
        <v>217932</v>
      </c>
      <c r="P42" s="23">
        <f>13746*12</f>
        <v>164952</v>
      </c>
      <c r="Q42" s="23">
        <f>7452*12</f>
        <v>89424</v>
      </c>
      <c r="R42" s="18"/>
      <c r="T42" s="1" t="s">
        <v>15</v>
      </c>
      <c r="U42" s="1" t="s">
        <v>15</v>
      </c>
      <c r="V42" s="1" t="s">
        <v>15</v>
      </c>
      <c r="W42" s="1" t="s">
        <v>15</v>
      </c>
    </row>
    <row r="43" spans="1:23" ht="15.75" thickBot="1" x14ac:dyDescent="0.3">
      <c r="B43" s="9" t="s">
        <v>88</v>
      </c>
      <c r="L43" s="66">
        <f t="shared" ref="L43:M43" si="11">SUM(L33:L42)</f>
        <v>1454598</v>
      </c>
      <c r="M43" s="66">
        <f t="shared" si="11"/>
        <v>1454598</v>
      </c>
      <c r="N43" s="66">
        <f>SUM(N33:N42)</f>
        <v>1454598</v>
      </c>
      <c r="O43" s="66">
        <f>SUM(O33:O42)</f>
        <v>1419288</v>
      </c>
      <c r="P43" s="66">
        <f>SUM(P33:P42)</f>
        <v>1194463</v>
      </c>
      <c r="Q43" s="66">
        <f>SUM(Q33:Q42)</f>
        <v>390822</v>
      </c>
      <c r="R43" s="66">
        <f>SUM(R33:R42)</f>
        <v>128682</v>
      </c>
    </row>
    <row r="44" spans="1:23" ht="15.75" thickTop="1" x14ac:dyDescent="0.25"/>
  </sheetData>
  <mergeCells count="4">
    <mergeCell ref="M17:R17"/>
    <mergeCell ref="T17:W17"/>
    <mergeCell ref="M31:R31"/>
    <mergeCell ref="T31:W31"/>
  </mergeCells>
  <pageMargins left="0" right="0" top="0" bottom="0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.1 Debt Roll Forward Sample</vt:lpstr>
      <vt:lpstr> .2 Leases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Sibley2</dc:creator>
  <cp:lastModifiedBy>IACPA9</cp:lastModifiedBy>
  <cp:lastPrinted>2011-05-28T14:18:19Z</cp:lastPrinted>
  <dcterms:created xsi:type="dcterms:W3CDTF">2011-04-14T22:06:28Z</dcterms:created>
  <dcterms:modified xsi:type="dcterms:W3CDTF">2015-12-17T21:22:03Z</dcterms:modified>
</cp:coreProperties>
</file>